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2701c556c12fd9e/Dokumenter/Strand Jørpeland/"/>
    </mc:Choice>
  </mc:AlternateContent>
  <xr:revisionPtr revIDLastSave="25" documentId="8_{94B1420F-D066-42FE-806E-EDFB992CC43A}" xr6:coauthVersionLast="47" xr6:coauthVersionMax="47" xr10:uidLastSave="{B108ECF9-3C10-43C1-BC20-A56561120147}"/>
  <bookViews>
    <workbookView xWindow="-108" yWindow="-108" windowWidth="23256" windowHeight="12456" xr2:uid="{00000000-000D-0000-FFFF-FFFF00000000}"/>
  </bookViews>
  <sheets>
    <sheet name="Regnskap og budsjett" sheetId="1" r:id="rId1"/>
    <sheet name="Ark1" sheetId="2" r:id="rId2"/>
    <sheet name="Logo SJ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0wRv2FpFGTmMdORcpYhGSvVw445Q+1UXgpZflCKKEIU="/>
    </ext>
  </extLst>
</workbook>
</file>

<file path=xl/calcChain.xml><?xml version="1.0" encoding="utf-8"?>
<calcChain xmlns="http://schemas.openxmlformats.org/spreadsheetml/2006/main">
  <c r="I36" i="1" l="1"/>
  <c r="D36" i="1"/>
  <c r="D37" i="1" s="1"/>
  <c r="D75" i="1"/>
  <c r="D73" i="1"/>
  <c r="D28" i="1"/>
  <c r="D20" i="1"/>
  <c r="B53" i="2"/>
  <c r="B37" i="2"/>
  <c r="B35" i="2"/>
  <c r="B30" i="2"/>
  <c r="B21" i="2"/>
  <c r="B11" i="2"/>
  <c r="B23" i="2" s="1"/>
  <c r="B39" i="2" s="1"/>
  <c r="B55" i="2" s="1"/>
  <c r="C73" i="1"/>
  <c r="D67" i="1"/>
  <c r="C67" i="1"/>
  <c r="C75" i="1" s="1"/>
  <c r="L57" i="1"/>
  <c r="K57" i="1"/>
  <c r="J57" i="1"/>
  <c r="I57" i="1"/>
  <c r="H57" i="1"/>
  <c r="D57" i="1"/>
  <c r="C57" i="1"/>
  <c r="L37" i="1"/>
  <c r="K37" i="1"/>
  <c r="J37" i="1"/>
  <c r="I37" i="1"/>
  <c r="H37" i="1"/>
  <c r="G37" i="1"/>
  <c r="B36" i="1"/>
  <c r="C33" i="1"/>
  <c r="C28" i="1"/>
  <c r="C37" i="1" s="1"/>
  <c r="B28" i="1"/>
  <c r="L21" i="1"/>
  <c r="K21" i="1"/>
  <c r="J21" i="1"/>
  <c r="I21" i="1"/>
  <c r="H21" i="1"/>
  <c r="G21" i="1"/>
  <c r="B21" i="1"/>
  <c r="D19" i="1"/>
  <c r="D21" i="1" s="1"/>
  <c r="C19" i="1"/>
  <c r="C11" i="1"/>
  <c r="C21" i="1" s="1"/>
  <c r="D39" i="1" l="1"/>
  <c r="D59" i="1" s="1"/>
  <c r="C39" i="1"/>
  <c r="G39" i="1"/>
  <c r="H39" i="1"/>
  <c r="B37" i="1"/>
  <c r="B39" i="1" s="1"/>
  <c r="L39" i="1"/>
  <c r="L59" i="1" s="1"/>
  <c r="D77" i="1"/>
  <c r="K39" i="1"/>
  <c r="K59" i="1" s="1"/>
  <c r="I39" i="1"/>
  <c r="I59" i="1" s="1"/>
  <c r="J39" i="1"/>
  <c r="J59" i="1" s="1"/>
  <c r="G77" i="1" l="1"/>
</calcChain>
</file>

<file path=xl/sharedStrings.xml><?xml version="1.0" encoding="utf-8"?>
<sst xmlns="http://schemas.openxmlformats.org/spreadsheetml/2006/main" count="157" uniqueCount="92">
  <si>
    <t>STRAND JØRPELAND SPEIDERGRUPPE</t>
  </si>
  <si>
    <t>Regnskap 2024</t>
  </si>
  <si>
    <t>Budsjett 2025</t>
  </si>
  <si>
    <t>Regnskap</t>
  </si>
  <si>
    <t>Budsjett</t>
  </si>
  <si>
    <t>Inntekter</t>
  </si>
  <si>
    <t>Driftstilskudd Strand kom</t>
  </si>
  <si>
    <t xml:space="preserve">Kontingent </t>
  </si>
  <si>
    <t>Merke / genser / caps salg</t>
  </si>
  <si>
    <t>Utleie Speiderhytta</t>
  </si>
  <si>
    <t>Speiderhytta/SR stift</t>
  </si>
  <si>
    <t>SR-Bank stiftelsen - Sp hytta</t>
  </si>
  <si>
    <t>Grasrot</t>
  </si>
  <si>
    <t>Frifond og mva komp</t>
  </si>
  <si>
    <t>Offer Jørpeland Kirke</t>
  </si>
  <si>
    <t>Utlodning</t>
  </si>
  <si>
    <t>Juletre/flaskeinnsamling</t>
  </si>
  <si>
    <t>Juletre-/ flaskeinnsamling</t>
  </si>
  <si>
    <t xml:space="preserve">St Hans  </t>
  </si>
  <si>
    <t>St Hans</t>
  </si>
  <si>
    <t>Støtte fra næring /andre</t>
  </si>
  <si>
    <t>Støtte Næringsliv/andre</t>
  </si>
  <si>
    <t>Kompensasjonsordning</t>
  </si>
  <si>
    <t>Renter</t>
  </si>
  <si>
    <t xml:space="preserve">Diverse </t>
  </si>
  <si>
    <t xml:space="preserve">Diverse  </t>
  </si>
  <si>
    <t>Totale inntekter</t>
  </si>
  <si>
    <t>Kostnader</t>
  </si>
  <si>
    <t>Adoptivbarn</t>
  </si>
  <si>
    <t>Gensere + merker kjøp</t>
  </si>
  <si>
    <t>Gensere + merker</t>
  </si>
  <si>
    <t>Drift Jørpeland  Brug / Lån</t>
  </si>
  <si>
    <t>Drift Jørpeland Brug</t>
  </si>
  <si>
    <t>Drift Speiderhytta</t>
  </si>
  <si>
    <t>Drift Gruppen / enheter</t>
  </si>
  <si>
    <t>Drift Gruppen/enheter</t>
  </si>
  <si>
    <t>Kontingent ledere</t>
  </si>
  <si>
    <t>Leder / kurs arrangement</t>
  </si>
  <si>
    <t>Forsikring hytta +utstyr</t>
  </si>
  <si>
    <t>Ledere /reisestøtte leir</t>
  </si>
  <si>
    <t>Ledere/reisestøtte leir</t>
  </si>
  <si>
    <t>Underskudd arrangement</t>
  </si>
  <si>
    <t>Vintertur troppene</t>
  </si>
  <si>
    <t>Gruppeturen</t>
  </si>
  <si>
    <t>Juletrefest</t>
  </si>
  <si>
    <t>Diverse</t>
  </si>
  <si>
    <t>Totale kostnader</t>
  </si>
  <si>
    <t>Over/(under)skudd drift</t>
  </si>
  <si>
    <t>Investeringer:</t>
  </si>
  <si>
    <t xml:space="preserve">Bud </t>
  </si>
  <si>
    <t>Regnsk</t>
  </si>
  <si>
    <t>Bygninger:</t>
  </si>
  <si>
    <t xml:space="preserve">Speiderhytta </t>
  </si>
  <si>
    <t>Inne</t>
  </si>
  <si>
    <t>Speiderhytta</t>
  </si>
  <si>
    <t>Vinduer</t>
  </si>
  <si>
    <t>Bro</t>
  </si>
  <si>
    <t>Jørpeland Brug</t>
  </si>
  <si>
    <t xml:space="preserve">Jørpeland Brug </t>
  </si>
  <si>
    <t>Utstyr:</t>
  </si>
  <si>
    <t>Telt leir</t>
  </si>
  <si>
    <t>Ipad til Go Pro</t>
  </si>
  <si>
    <t>Gulv til lavvo</t>
  </si>
  <si>
    <t>Teltlykter til enheter</t>
  </si>
  <si>
    <t>Brannskap Gass</t>
  </si>
  <si>
    <t>Sum investeringskostnader</t>
  </si>
  <si>
    <t>Overskudd etter drift og investeringer</t>
  </si>
  <si>
    <t>Over/(under)skudd etter drift og investeringer</t>
  </si>
  <si>
    <t>Status</t>
  </si>
  <si>
    <t>Note:</t>
  </si>
  <si>
    <t>Gruppekontoen</t>
  </si>
  <si>
    <t>Plassereringskonto</t>
  </si>
  <si>
    <t>Plasseringskonto pluss</t>
  </si>
  <si>
    <t>Leirkonto</t>
  </si>
  <si>
    <t>Sum innskudd</t>
  </si>
  <si>
    <t>Netto disponibelt</t>
  </si>
  <si>
    <t>Økt saldo</t>
  </si>
  <si>
    <t xml:space="preserve">Årets overskudd </t>
  </si>
  <si>
    <t>Regnskap 2023</t>
  </si>
  <si>
    <t>Speiderhytta/SR stift/strand k</t>
  </si>
  <si>
    <t>Frifond mva komp</t>
  </si>
  <si>
    <t>Overskudd gruppetur</t>
  </si>
  <si>
    <t>Fiskeutstyr</t>
  </si>
  <si>
    <t>Lavvo med ovn</t>
  </si>
  <si>
    <t>Svipenner</t>
  </si>
  <si>
    <t>VHF radio</t>
  </si>
  <si>
    <t>Jakker ledere</t>
  </si>
  <si>
    <t>Matcontainere</t>
  </si>
  <si>
    <t>Pant Rema 1000 (T og J)</t>
  </si>
  <si>
    <t>Underskudd arr / Sirdalstur</t>
  </si>
  <si>
    <t>Gjeld leirkiosk</t>
  </si>
  <si>
    <t>Sum gjeld betales 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</si>
</sst>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"/>
    <numFmt numFmtId="165" formatCode="\ * #,##0\ ;\ * \-#,##0\ ;\ * \-#\ ;\ @\ "/>
    <numFmt numFmtId="166" formatCode="dd/mm/yy"/>
  </numFmts>
  <fonts count="26" x14ac:knownFonts="1">
    <font>
      <sz val="10"/>
      <color rgb="FF000000"/>
      <name val="Calibri"/>
      <scheme val="minor"/>
    </font>
    <font>
      <b/>
      <sz val="28"/>
      <color theme="1"/>
      <name val="Bookman Old Style"/>
    </font>
    <font>
      <sz val="10"/>
      <color theme="1"/>
      <name val="Bookman Old Style"/>
    </font>
    <font>
      <sz val="10"/>
      <color theme="1"/>
      <name val="Arial"/>
    </font>
    <font>
      <b/>
      <sz val="14"/>
      <color theme="1"/>
      <name val="Arial"/>
    </font>
    <font>
      <sz val="10"/>
      <name val="Calibri"/>
    </font>
    <font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rgb="FF000000"/>
      <name val="Arial"/>
    </font>
    <font>
      <sz val="9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i/>
      <sz val="11"/>
      <color theme="1"/>
      <name val="Arial"/>
    </font>
    <font>
      <sz val="10"/>
      <color rgb="FF000000"/>
      <name val="Calibri"/>
    </font>
    <font>
      <i/>
      <sz val="10"/>
      <color theme="1"/>
      <name val="Arial"/>
    </font>
    <font>
      <sz val="10"/>
      <color theme="1"/>
      <name val="Calibri"/>
    </font>
    <font>
      <b/>
      <sz val="12"/>
      <color theme="1"/>
      <name val="Bookman Old Style"/>
    </font>
    <font>
      <sz val="12"/>
      <color theme="1"/>
      <name val="Bookman Old Style"/>
    </font>
    <font>
      <sz val="10"/>
      <color theme="0"/>
      <name val="Calibri"/>
    </font>
    <font>
      <b/>
      <sz val="11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  <fill>
      <patternFill patternType="solid">
        <fgColor rgb="FF9CC2E5"/>
        <bgColor rgb="FF9CC2E5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/>
    <xf numFmtId="0" fontId="7" fillId="0" borderId="8" xfId="0" applyFont="1" applyBorder="1"/>
    <xf numFmtId="0" fontId="7" fillId="0" borderId="0" xfId="0" applyFont="1" applyAlignment="1">
      <alignment horizontal="center" wrapText="1"/>
    </xf>
    <xf numFmtId="0" fontId="8" fillId="0" borderId="9" xfId="0" applyFont="1" applyBorder="1"/>
    <xf numFmtId="164" fontId="8" fillId="0" borderId="10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64" fontId="8" fillId="3" borderId="10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8" fillId="0" borderId="14" xfId="0" applyFont="1" applyBorder="1"/>
    <xf numFmtId="37" fontId="9" fillId="0" borderId="15" xfId="0" applyNumberFormat="1" applyFont="1" applyBorder="1"/>
    <xf numFmtId="37" fontId="9" fillId="0" borderId="0" xfId="0" applyNumberFormat="1" applyFont="1"/>
    <xf numFmtId="37" fontId="9" fillId="0" borderId="16" xfId="0" applyNumberFormat="1" applyFont="1" applyBorder="1"/>
    <xf numFmtId="3" fontId="9" fillId="0" borderId="16" xfId="0" applyNumberFormat="1" applyFont="1" applyBorder="1"/>
    <xf numFmtId="3" fontId="9" fillId="0" borderId="15" xfId="0" applyNumberFormat="1" applyFont="1" applyBorder="1"/>
    <xf numFmtId="3" fontId="9" fillId="0" borderId="11" xfId="0" applyNumberFormat="1" applyFont="1" applyBorder="1"/>
    <xf numFmtId="3" fontId="9" fillId="0" borderId="17" xfId="0" applyNumberFormat="1" applyFont="1" applyBorder="1"/>
    <xf numFmtId="3" fontId="9" fillId="0" borderId="9" xfId="0" applyNumberFormat="1" applyFont="1" applyBorder="1"/>
    <xf numFmtId="0" fontId="3" fillId="0" borderId="0" xfId="0" applyFont="1"/>
    <xf numFmtId="0" fontId="10" fillId="0" borderId="16" xfId="0" applyFont="1" applyBorder="1"/>
    <xf numFmtId="37" fontId="11" fillId="3" borderId="18" xfId="0" applyNumberFormat="1" applyFont="1" applyFill="1" applyBorder="1"/>
    <xf numFmtId="37" fontId="11" fillId="0" borderId="19" xfId="0" applyNumberFormat="1" applyFont="1" applyBorder="1"/>
    <xf numFmtId="37" fontId="11" fillId="0" borderId="0" xfId="0" applyNumberFormat="1" applyFont="1"/>
    <xf numFmtId="37" fontId="11" fillId="0" borderId="16" xfId="0" applyNumberFormat="1" applyFont="1" applyBorder="1"/>
    <xf numFmtId="3" fontId="11" fillId="0" borderId="16" xfId="0" applyNumberFormat="1" applyFont="1" applyBorder="1"/>
    <xf numFmtId="3" fontId="11" fillId="0" borderId="19" xfId="0" applyNumberFormat="1" applyFont="1" applyBorder="1"/>
    <xf numFmtId="3" fontId="11" fillId="0" borderId="20" xfId="0" applyNumberFormat="1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165" fontId="8" fillId="0" borderId="0" xfId="0" applyNumberFormat="1" applyFont="1"/>
    <xf numFmtId="37" fontId="11" fillId="0" borderId="22" xfId="0" applyNumberFormat="1" applyFont="1" applyBorder="1"/>
    <xf numFmtId="37" fontId="11" fillId="0" borderId="8" xfId="0" applyNumberFormat="1" applyFont="1" applyBorder="1"/>
    <xf numFmtId="3" fontId="11" fillId="0" borderId="22" xfId="0" applyNumberFormat="1" applyFont="1" applyBorder="1"/>
    <xf numFmtId="0" fontId="11" fillId="4" borderId="23" xfId="0" applyFont="1" applyFill="1" applyBorder="1"/>
    <xf numFmtId="37" fontId="11" fillId="4" borderId="24" xfId="0" applyNumberFormat="1" applyFont="1" applyFill="1" applyBorder="1"/>
    <xf numFmtId="3" fontId="11" fillId="4" borderId="10" xfId="0" applyNumberFormat="1" applyFont="1" applyFill="1" applyBorder="1"/>
    <xf numFmtId="3" fontId="8" fillId="4" borderId="25" xfId="0" applyNumberFormat="1" applyFont="1" applyFill="1" applyBorder="1"/>
    <xf numFmtId="3" fontId="8" fillId="4" borderId="24" xfId="0" applyNumberFormat="1" applyFont="1" applyFill="1" applyBorder="1"/>
    <xf numFmtId="3" fontId="8" fillId="4" borderId="23" xfId="0" applyNumberFormat="1" applyFont="1" applyFill="1" applyBorder="1"/>
    <xf numFmtId="3" fontId="11" fillId="0" borderId="21" xfId="0" applyNumberFormat="1" applyFont="1" applyBorder="1"/>
    <xf numFmtId="3" fontId="8" fillId="0" borderId="21" xfId="0" applyNumberFormat="1" applyFont="1" applyBorder="1"/>
    <xf numFmtId="3" fontId="8" fillId="0" borderId="16" xfId="0" applyNumberFormat="1" applyFont="1" applyBorder="1"/>
    <xf numFmtId="0" fontId="8" fillId="0" borderId="0" xfId="0" applyFont="1"/>
    <xf numFmtId="0" fontId="8" fillId="0" borderId="16" xfId="0" applyFont="1" applyBorder="1"/>
    <xf numFmtId="37" fontId="8" fillId="0" borderId="16" xfId="0" applyNumberFormat="1" applyFont="1" applyBorder="1"/>
    <xf numFmtId="0" fontId="12" fillId="0" borderId="0" xfId="0" applyFont="1"/>
    <xf numFmtId="0" fontId="13" fillId="0" borderId="0" xfId="0" applyFont="1"/>
    <xf numFmtId="37" fontId="11" fillId="3" borderId="26" xfId="0" applyNumberFormat="1" applyFont="1" applyFill="1" applyBorder="1"/>
    <xf numFmtId="3" fontId="9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11" fillId="4" borderId="27" xfId="0" applyNumberFormat="1" applyFont="1" applyFill="1" applyBorder="1"/>
    <xf numFmtId="37" fontId="11" fillId="4" borderId="24" xfId="0" applyNumberFormat="1" applyFont="1" applyFill="1" applyBorder="1" applyAlignment="1">
      <alignment horizontal="right"/>
    </xf>
    <xf numFmtId="37" fontId="8" fillId="4" borderId="24" xfId="0" applyNumberFormat="1" applyFont="1" applyFill="1" applyBorder="1"/>
    <xf numFmtId="37" fontId="8" fillId="4" borderId="23" xfId="0" applyNumberFormat="1" applyFont="1" applyFill="1" applyBorder="1"/>
    <xf numFmtId="37" fontId="8" fillId="0" borderId="0" xfId="0" applyNumberFormat="1" applyFont="1"/>
    <xf numFmtId="0" fontId="10" fillId="0" borderId="9" xfId="0" applyFont="1" applyBorder="1"/>
    <xf numFmtId="37" fontId="10" fillId="0" borderId="21" xfId="0" applyNumberFormat="1" applyFont="1" applyBorder="1"/>
    <xf numFmtId="3" fontId="11" fillId="0" borderId="17" xfId="0" applyNumberFormat="1" applyFont="1" applyBorder="1" applyAlignment="1">
      <alignment horizontal="right"/>
    </xf>
    <xf numFmtId="3" fontId="8" fillId="0" borderId="17" xfId="0" applyNumberFormat="1" applyFont="1" applyBorder="1"/>
    <xf numFmtId="3" fontId="8" fillId="0" borderId="9" xfId="0" applyNumberFormat="1" applyFont="1" applyBorder="1"/>
    <xf numFmtId="0" fontId="11" fillId="0" borderId="28" xfId="0" applyFont="1" applyBorder="1"/>
    <xf numFmtId="37" fontId="11" fillId="0" borderId="29" xfId="0" applyNumberFormat="1" applyFont="1" applyBorder="1"/>
    <xf numFmtId="37" fontId="11" fillId="0" borderId="29" xfId="0" applyNumberFormat="1" applyFont="1" applyBorder="1" applyAlignment="1">
      <alignment horizontal="right"/>
    </xf>
    <xf numFmtId="37" fontId="11" fillId="0" borderId="28" xfId="0" applyNumberFormat="1" applyFont="1" applyBorder="1"/>
    <xf numFmtId="165" fontId="11" fillId="0" borderId="0" xfId="0" applyNumberFormat="1" applyFont="1"/>
    <xf numFmtId="0" fontId="16" fillId="0" borderId="0" xfId="0" applyFont="1"/>
    <xf numFmtId="0" fontId="10" fillId="0" borderId="0" xfId="0" applyFont="1"/>
    <xf numFmtId="37" fontId="10" fillId="0" borderId="0" xfId="0" applyNumberFormat="1" applyFont="1"/>
    <xf numFmtId="164" fontId="11" fillId="5" borderId="30" xfId="0" applyNumberFormat="1" applyFont="1" applyFill="1" applyBorder="1" applyAlignment="1">
      <alignment horizontal="center"/>
    </xf>
    <xf numFmtId="37" fontId="9" fillId="0" borderId="2" xfId="0" applyNumberFormat="1" applyFont="1" applyBorder="1"/>
    <xf numFmtId="164" fontId="8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11" fillId="0" borderId="0" xfId="0" applyFont="1"/>
    <xf numFmtId="3" fontId="17" fillId="0" borderId="30" xfId="0" applyNumberFormat="1" applyFont="1" applyBorder="1" applyAlignment="1">
      <alignment horizontal="center"/>
    </xf>
    <xf numFmtId="165" fontId="17" fillId="2" borderId="12" xfId="0" applyNumberFormat="1" applyFont="1" applyFill="1" applyBorder="1" applyAlignment="1">
      <alignment horizontal="center"/>
    </xf>
    <xf numFmtId="165" fontId="11" fillId="0" borderId="20" xfId="0" applyNumberFormat="1" applyFont="1" applyBorder="1"/>
    <xf numFmtId="165" fontId="8" fillId="0" borderId="20" xfId="0" applyNumberFormat="1" applyFont="1" applyBorder="1"/>
    <xf numFmtId="0" fontId="11" fillId="0" borderId="16" xfId="0" applyFont="1" applyBorder="1"/>
    <xf numFmtId="3" fontId="10" fillId="0" borderId="21" xfId="0" applyNumberFormat="1" applyFont="1" applyBorder="1" applyAlignment="1">
      <alignment horizontal="right"/>
    </xf>
    <xf numFmtId="37" fontId="11" fillId="3" borderId="32" xfId="0" applyNumberFormat="1" applyFont="1" applyFill="1" applyBorder="1"/>
    <xf numFmtId="165" fontId="11" fillId="3" borderId="33" xfId="0" applyNumberFormat="1" applyFont="1" applyFill="1" applyBorder="1"/>
    <xf numFmtId="165" fontId="10" fillId="0" borderId="0" xfId="0" applyNumberFormat="1" applyFont="1" applyAlignment="1">
      <alignment horizontal="right"/>
    </xf>
    <xf numFmtId="37" fontId="11" fillId="3" borderId="33" xfId="0" applyNumberFormat="1" applyFont="1" applyFill="1" applyBorder="1"/>
    <xf numFmtId="165" fontId="10" fillId="0" borderId="0" xfId="0" applyNumberFormat="1" applyFont="1"/>
    <xf numFmtId="3" fontId="10" fillId="0" borderId="0" xfId="0" applyNumberFormat="1" applyFont="1"/>
    <xf numFmtId="37" fontId="3" fillId="0" borderId="0" xfId="0" applyNumberFormat="1" applyFont="1"/>
    <xf numFmtId="37" fontId="10" fillId="0" borderId="21" xfId="0" applyNumberFormat="1" applyFont="1" applyBorder="1" applyAlignment="1">
      <alignment horizontal="right"/>
    </xf>
    <xf numFmtId="3" fontId="11" fillId="3" borderId="34" xfId="0" applyNumberFormat="1" applyFont="1" applyFill="1" applyBorder="1"/>
    <xf numFmtId="3" fontId="10" fillId="0" borderId="16" xfId="0" applyNumberFormat="1" applyFont="1" applyBorder="1"/>
    <xf numFmtId="3" fontId="11" fillId="3" borderId="33" xfId="0" applyNumberFormat="1" applyFont="1" applyFill="1" applyBorder="1"/>
    <xf numFmtId="0" fontId="11" fillId="4" borderId="25" xfId="0" applyFont="1" applyFill="1" applyBorder="1"/>
    <xf numFmtId="0" fontId="11" fillId="4" borderId="35" xfId="0" applyFont="1" applyFill="1" applyBorder="1"/>
    <xf numFmtId="37" fontId="11" fillId="4" borderId="10" xfId="0" applyNumberFormat="1" applyFont="1" applyFill="1" applyBorder="1"/>
    <xf numFmtId="37" fontId="11" fillId="4" borderId="25" xfId="0" applyNumberFormat="1" applyFont="1" applyFill="1" applyBorder="1"/>
    <xf numFmtId="165" fontId="3" fillId="0" borderId="0" xfId="0" applyNumberFormat="1" applyFont="1"/>
    <xf numFmtId="0" fontId="8" fillId="4" borderId="36" xfId="0" applyFont="1" applyFill="1" applyBorder="1"/>
    <xf numFmtId="0" fontId="9" fillId="4" borderId="37" xfId="0" applyFont="1" applyFill="1" applyBorder="1"/>
    <xf numFmtId="3" fontId="8" fillId="4" borderId="12" xfId="0" applyNumberFormat="1" applyFont="1" applyFill="1" applyBorder="1"/>
    <xf numFmtId="3" fontId="8" fillId="4" borderId="38" xfId="0" applyNumberFormat="1" applyFont="1" applyFill="1" applyBorder="1"/>
    <xf numFmtId="0" fontId="11" fillId="0" borderId="1" xfId="0" applyFont="1" applyBorder="1"/>
    <xf numFmtId="37" fontId="10" fillId="0" borderId="2" xfId="0" applyNumberFormat="1" applyFont="1" applyBorder="1"/>
    <xf numFmtId="166" fontId="11" fillId="0" borderId="30" xfId="0" applyNumberFormat="1" applyFont="1" applyBorder="1"/>
    <xf numFmtId="166" fontId="11" fillId="6" borderId="12" xfId="0" applyNumberFormat="1" applyFont="1" applyFill="1" applyBorder="1"/>
    <xf numFmtId="166" fontId="11" fillId="0" borderId="0" xfId="0" applyNumberFormat="1" applyFont="1"/>
    <xf numFmtId="0" fontId="1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19" xfId="0" applyNumberFormat="1" applyFont="1" applyBorder="1"/>
    <xf numFmtId="3" fontId="10" fillId="0" borderId="20" xfId="0" applyNumberFormat="1" applyFont="1" applyBorder="1"/>
    <xf numFmtId="3" fontId="11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9" fillId="0" borderId="0" xfId="0" applyNumberFormat="1" applyFont="1"/>
    <xf numFmtId="165" fontId="18" fillId="0" borderId="0" xfId="0" applyNumberFormat="1" applyFont="1"/>
    <xf numFmtId="0" fontId="20" fillId="0" borderId="0" xfId="0" applyFont="1"/>
    <xf numFmtId="3" fontId="10" fillId="0" borderId="22" xfId="0" applyNumberFormat="1" applyFont="1" applyBorder="1"/>
    <xf numFmtId="3" fontId="10" fillId="0" borderId="40" xfId="0" applyNumberFormat="1" applyFont="1" applyBorder="1"/>
    <xf numFmtId="165" fontId="11" fillId="4" borderId="33" xfId="0" applyNumberFormat="1" applyFont="1" applyFill="1" applyBorder="1"/>
    <xf numFmtId="3" fontId="11" fillId="4" borderId="41" xfId="0" applyNumberFormat="1" applyFont="1" applyFill="1" applyBorder="1"/>
    <xf numFmtId="0" fontId="10" fillId="0" borderId="17" xfId="0" applyFont="1" applyBorder="1"/>
    <xf numFmtId="3" fontId="10" fillId="0" borderId="21" xfId="0" applyNumberFormat="1" applyFont="1" applyBorder="1"/>
    <xf numFmtId="3" fontId="10" fillId="3" borderId="33" xfId="0" applyNumberFormat="1" applyFont="1" applyFill="1" applyBorder="1"/>
    <xf numFmtId="3" fontId="10" fillId="0" borderId="42" xfId="0" applyNumberFormat="1" applyFont="1" applyBorder="1"/>
    <xf numFmtId="3" fontId="11" fillId="4" borderId="43" xfId="0" applyNumberFormat="1" applyFont="1" applyFill="1" applyBorder="1"/>
    <xf numFmtId="0" fontId="10" fillId="0" borderId="21" xfId="0" applyFont="1" applyBorder="1"/>
    <xf numFmtId="0" fontId="11" fillId="4" borderId="44" xfId="0" applyFont="1" applyFill="1" applyBorder="1"/>
    <xf numFmtId="0" fontId="10" fillId="4" borderId="38" xfId="0" applyFont="1" applyFill="1" applyBorder="1"/>
    <xf numFmtId="3" fontId="11" fillId="4" borderId="34" xfId="0" applyNumberFormat="1" applyFont="1" applyFill="1" applyBorder="1"/>
    <xf numFmtId="3" fontId="11" fillId="4" borderId="38" xfId="0" applyNumberFormat="1" applyFont="1" applyFill="1" applyBorder="1"/>
    <xf numFmtId="3" fontId="17" fillId="0" borderId="0" xfId="0" applyNumberFormat="1" applyFont="1"/>
    <xf numFmtId="3" fontId="16" fillId="0" borderId="0" xfId="0" applyNumberFormat="1" applyFont="1"/>
    <xf numFmtId="3" fontId="3" fillId="0" borderId="0" xfId="0" applyNumberFormat="1" applyFont="1"/>
    <xf numFmtId="0" fontId="21" fillId="0" borderId="0" xfId="0" applyFont="1"/>
    <xf numFmtId="0" fontId="23" fillId="0" borderId="2" xfId="0" applyFont="1" applyBorder="1"/>
    <xf numFmtId="0" fontId="9" fillId="0" borderId="2" xfId="0" applyFont="1" applyBorder="1"/>
    <xf numFmtId="164" fontId="8" fillId="2" borderId="34" xfId="0" applyNumberFormat="1" applyFont="1" applyFill="1" applyBorder="1" applyAlignment="1">
      <alignment horizontal="center"/>
    </xf>
    <xf numFmtId="0" fontId="24" fillId="0" borderId="0" xfId="0" applyFont="1"/>
    <xf numFmtId="37" fontId="9" fillId="0" borderId="21" xfId="0" applyNumberFormat="1" applyFont="1" applyBorder="1"/>
    <xf numFmtId="37" fontId="11" fillId="0" borderId="21" xfId="0" applyNumberFormat="1" applyFont="1" applyBorder="1"/>
    <xf numFmtId="37" fontId="8" fillId="0" borderId="21" xfId="0" applyNumberFormat="1" applyFont="1" applyBorder="1"/>
    <xf numFmtId="37" fontId="25" fillId="0" borderId="0" xfId="0" applyNumberFormat="1" applyFont="1"/>
    <xf numFmtId="164" fontId="11" fillId="5" borderId="46" xfId="0" applyNumberFormat="1" applyFont="1" applyFill="1" applyBorder="1" applyAlignment="1">
      <alignment horizontal="center"/>
    </xf>
    <xf numFmtId="0" fontId="21" fillId="0" borderId="2" xfId="0" applyFont="1" applyBorder="1"/>
    <xf numFmtId="165" fontId="17" fillId="0" borderId="11" xfId="0" applyNumberFormat="1" applyFont="1" applyBorder="1" applyAlignment="1">
      <alignment horizontal="center"/>
    </xf>
    <xf numFmtId="37" fontId="11" fillId="4" borderId="43" xfId="0" applyNumberFormat="1" applyFont="1" applyFill="1" applyBorder="1"/>
    <xf numFmtId="0" fontId="10" fillId="0" borderId="26" xfId="0" applyFont="1" applyBorder="1"/>
    <xf numFmtId="37" fontId="11" fillId="3" borderId="19" xfId="0" applyNumberFormat="1" applyFont="1" applyFill="1" applyBorder="1"/>
    <xf numFmtId="37" fontId="11" fillId="0" borderId="26" xfId="0" applyNumberFormat="1" applyFont="1" applyBorder="1"/>
    <xf numFmtId="3" fontId="11" fillId="0" borderId="26" xfId="0" applyNumberFormat="1" applyFont="1" applyBorder="1"/>
    <xf numFmtId="3" fontId="11" fillId="0" borderId="41" xfId="0" applyNumberFormat="1" applyFont="1" applyBorder="1"/>
    <xf numFmtId="3" fontId="9" fillId="0" borderId="41" xfId="0" applyNumberFormat="1" applyFont="1" applyBorder="1"/>
    <xf numFmtId="3" fontId="9" fillId="0" borderId="33" xfId="0" applyNumberFormat="1" applyFont="1" applyBorder="1"/>
    <xf numFmtId="3" fontId="9" fillId="0" borderId="26" xfId="0" applyNumberFormat="1" applyFont="1" applyBorder="1"/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64" fontId="8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37" fontId="8" fillId="2" borderId="31" xfId="0" applyNumberFormat="1" applyFont="1" applyFill="1" applyBorder="1" applyAlignment="1">
      <alignment horizontal="center"/>
    </xf>
    <xf numFmtId="0" fontId="5" fillId="0" borderId="2" xfId="0" applyFont="1" applyBorder="1"/>
    <xf numFmtId="0" fontId="10" fillId="0" borderId="0" xfId="0" applyFont="1" applyAlignment="1">
      <alignment horizontal="left"/>
    </xf>
    <xf numFmtId="0" fontId="0" fillId="0" borderId="0" xfId="0"/>
    <xf numFmtId="0" fontId="11" fillId="0" borderId="39" xfId="0" applyFont="1" applyBorder="1" applyAlignment="1">
      <alignment horizontal="left"/>
    </xf>
    <xf numFmtId="0" fontId="5" fillId="0" borderId="39" xfId="0" applyFont="1" applyBorder="1"/>
    <xf numFmtId="0" fontId="10" fillId="0" borderId="39" xfId="0" applyFont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/>
    </xf>
    <xf numFmtId="0" fontId="5" fillId="0" borderId="45" xfId="0" applyFont="1" applyBorder="1"/>
    <xf numFmtId="0" fontId="4" fillId="2" borderId="1" xfId="0" applyFont="1" applyFill="1" applyBorder="1" applyAlignment="1">
      <alignment horizontal="center" wrapText="1"/>
    </xf>
    <xf numFmtId="37" fontId="11" fillId="0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228600</xdr:colOff>
      <xdr:row>0</xdr:row>
      <xdr:rowOff>0</xdr:rowOff>
    </xdr:from>
    <xdr:ext cx="419100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76260" y="0"/>
          <a:ext cx="41910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1</xdr:row>
      <xdr:rowOff>0</xdr:rowOff>
    </xdr:from>
    <xdr:ext cx="285750" cy="295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2514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workbookViewId="0">
      <selection activeCell="M32" sqref="M32"/>
    </sheetView>
  </sheetViews>
  <sheetFormatPr baseColWidth="10" defaultColWidth="14.44140625" defaultRowHeight="15" customHeight="1" x14ac:dyDescent="0.3"/>
  <cols>
    <col min="1" max="1" width="29.109375" customWidth="1"/>
    <col min="2" max="2" width="10.44140625" customWidth="1"/>
    <col min="3" max="3" width="11.44140625" customWidth="1"/>
    <col min="4" max="4" width="12" customWidth="1"/>
    <col min="5" max="5" width="2.44140625" customWidth="1"/>
    <col min="6" max="6" width="28.33203125" customWidth="1"/>
    <col min="7" max="7" width="11" customWidth="1"/>
    <col min="8" max="8" width="11.109375" customWidth="1"/>
    <col min="9" max="9" width="10.88671875" customWidth="1"/>
    <col min="10" max="12" width="10.44140625" hidden="1" customWidth="1"/>
    <col min="13" max="13" width="2.88671875" customWidth="1"/>
    <col min="14" max="15" width="9.88671875" customWidth="1"/>
    <col min="16" max="16" width="13.6640625" customWidth="1"/>
    <col min="17" max="19" width="9.88671875" customWidth="1"/>
    <col min="20" max="20" width="10.88671875" customWidth="1"/>
    <col min="21" max="22" width="9.109375" customWidth="1"/>
    <col min="23" max="23" width="11.109375" customWidth="1"/>
    <col min="24" max="26" width="8.88671875" customWidth="1"/>
  </cols>
  <sheetData>
    <row r="1" spans="1:26" ht="33" customHeight="1" x14ac:dyDescent="0.6">
      <c r="A1" s="1" t="s">
        <v>0</v>
      </c>
      <c r="B1" s="2"/>
      <c r="C1" s="2"/>
      <c r="D1" s="2"/>
      <c r="E1" s="3"/>
      <c r="F1" s="2"/>
      <c r="G1" s="2"/>
      <c r="H1" s="3"/>
      <c r="I1" s="4"/>
      <c r="J1" s="5"/>
      <c r="K1" s="5"/>
      <c r="L1" s="5"/>
    </row>
    <row r="2" spans="1:26" ht="21.75" customHeight="1" x14ac:dyDescent="0.3">
      <c r="A2" s="177" t="s">
        <v>1</v>
      </c>
      <c r="B2" s="166"/>
      <c r="C2" s="166"/>
      <c r="D2" s="167"/>
      <c r="E2" s="6"/>
      <c r="F2" s="165" t="s">
        <v>2</v>
      </c>
      <c r="G2" s="166"/>
      <c r="H2" s="166"/>
      <c r="I2" s="167"/>
      <c r="J2" s="7"/>
      <c r="K2" s="7"/>
      <c r="L2" s="7"/>
      <c r="M2" s="8"/>
    </row>
    <row r="3" spans="1:26" ht="18.75" customHeight="1" x14ac:dyDescent="0.3">
      <c r="A3" s="9" t="s">
        <v>3</v>
      </c>
      <c r="B3" s="10">
        <v>2022</v>
      </c>
      <c r="C3" s="11">
        <v>2023</v>
      </c>
      <c r="D3" s="12">
        <v>2024</v>
      </c>
      <c r="E3" s="13"/>
      <c r="F3" s="14" t="s">
        <v>4</v>
      </c>
      <c r="G3" s="15">
        <v>2023</v>
      </c>
      <c r="H3" s="11">
        <v>2024</v>
      </c>
      <c r="I3" s="16">
        <v>2025</v>
      </c>
      <c r="J3" s="17">
        <v>2019</v>
      </c>
      <c r="K3" s="17">
        <v>2020</v>
      </c>
      <c r="L3" s="18">
        <v>2021</v>
      </c>
      <c r="M3" s="6"/>
      <c r="W3" s="6"/>
      <c r="X3" s="6"/>
      <c r="Y3" s="6"/>
      <c r="Z3" s="6"/>
    </row>
    <row r="4" spans="1:26" ht="19.5" customHeight="1" x14ac:dyDescent="0.3">
      <c r="A4" s="19" t="s">
        <v>5</v>
      </c>
      <c r="B4" s="20"/>
      <c r="C4" s="20"/>
      <c r="D4" s="21"/>
      <c r="E4" s="22"/>
      <c r="F4" s="19" t="s">
        <v>5</v>
      </c>
      <c r="G4" s="23"/>
      <c r="H4" s="24"/>
      <c r="I4" s="25"/>
      <c r="J4" s="25"/>
      <c r="K4" s="26"/>
      <c r="L4" s="27"/>
      <c r="M4" s="28"/>
    </row>
    <row r="5" spans="1:26" ht="12.75" customHeight="1" x14ac:dyDescent="0.3">
      <c r="A5" s="29" t="s">
        <v>6</v>
      </c>
      <c r="B5" s="30">
        <v>69106</v>
      </c>
      <c r="C5" s="31">
        <v>151900</v>
      </c>
      <c r="D5" s="32">
        <v>108426</v>
      </c>
      <c r="E5" s="33"/>
      <c r="F5" s="29" t="s">
        <v>6</v>
      </c>
      <c r="G5" s="34">
        <v>50000</v>
      </c>
      <c r="H5" s="35">
        <v>100000</v>
      </c>
      <c r="I5" s="36">
        <v>60000</v>
      </c>
      <c r="J5" s="37">
        <v>15000</v>
      </c>
      <c r="K5" s="38">
        <v>15000</v>
      </c>
      <c r="L5" s="23">
        <v>15000</v>
      </c>
      <c r="M5" s="39"/>
    </row>
    <row r="6" spans="1:26" ht="12.75" customHeight="1" x14ac:dyDescent="0.3">
      <c r="A6" s="29" t="s">
        <v>7</v>
      </c>
      <c r="B6" s="30">
        <v>24697.5</v>
      </c>
      <c r="C6" s="31">
        <v>18350</v>
      </c>
      <c r="D6" s="32">
        <v>19250</v>
      </c>
      <c r="E6" s="33"/>
      <c r="F6" s="29" t="s">
        <v>7</v>
      </c>
      <c r="G6" s="34">
        <v>20000</v>
      </c>
      <c r="H6" s="35">
        <v>20000</v>
      </c>
      <c r="I6" s="36">
        <v>15000</v>
      </c>
      <c r="J6" s="37">
        <v>10000</v>
      </c>
      <c r="K6" s="38">
        <v>10000</v>
      </c>
      <c r="L6" s="23">
        <v>10000</v>
      </c>
      <c r="M6" s="39"/>
    </row>
    <row r="7" spans="1:26" ht="12.75" customHeight="1" x14ac:dyDescent="0.3">
      <c r="A7" s="29" t="s">
        <v>8</v>
      </c>
      <c r="B7" s="30">
        <v>22540.57</v>
      </c>
      <c r="C7" s="31">
        <v>6011.85</v>
      </c>
      <c r="D7" s="32">
        <v>660</v>
      </c>
      <c r="E7" s="33"/>
      <c r="F7" s="29" t="s">
        <v>8</v>
      </c>
      <c r="G7" s="34">
        <v>2000</v>
      </c>
      <c r="H7" s="35">
        <v>2000</v>
      </c>
      <c r="I7" s="36">
        <v>5000</v>
      </c>
      <c r="J7" s="37">
        <v>2000</v>
      </c>
      <c r="K7" s="38">
        <v>2000</v>
      </c>
      <c r="L7" s="23">
        <v>2000</v>
      </c>
      <c r="M7" s="39"/>
    </row>
    <row r="8" spans="1:26" ht="12.75" customHeight="1" x14ac:dyDescent="0.3">
      <c r="A8" s="29" t="s">
        <v>9</v>
      </c>
      <c r="B8" s="30">
        <v>600</v>
      </c>
      <c r="C8" s="31">
        <v>0</v>
      </c>
      <c r="D8" s="32">
        <v>687.75</v>
      </c>
      <c r="E8" s="33"/>
      <c r="F8" s="29" t="s">
        <v>9</v>
      </c>
      <c r="G8" s="34">
        <v>1000</v>
      </c>
      <c r="H8" s="35">
        <v>0</v>
      </c>
      <c r="I8" s="36">
        <v>0</v>
      </c>
      <c r="J8" s="37">
        <v>2500</v>
      </c>
      <c r="K8" s="38">
        <v>2500</v>
      </c>
      <c r="L8" s="23">
        <v>2500</v>
      </c>
      <c r="M8" s="39"/>
    </row>
    <row r="9" spans="1:26" ht="12.75" customHeight="1" x14ac:dyDescent="0.3">
      <c r="A9" s="29" t="s">
        <v>10</v>
      </c>
      <c r="B9" s="30">
        <v>0</v>
      </c>
      <c r="C9" s="31">
        <v>0</v>
      </c>
      <c r="D9" s="32">
        <v>40000</v>
      </c>
      <c r="E9" s="33"/>
      <c r="F9" s="29" t="s">
        <v>11</v>
      </c>
      <c r="G9" s="34">
        <v>0</v>
      </c>
      <c r="H9" s="35">
        <v>40000</v>
      </c>
      <c r="I9" s="36">
        <v>0</v>
      </c>
      <c r="J9" s="37"/>
      <c r="K9" s="38"/>
      <c r="L9" s="23"/>
      <c r="M9" s="39"/>
    </row>
    <row r="10" spans="1:26" ht="12.75" customHeight="1" x14ac:dyDescent="0.3">
      <c r="A10" s="29" t="s">
        <v>12</v>
      </c>
      <c r="B10" s="30">
        <v>43255.17</v>
      </c>
      <c r="C10" s="31">
        <v>44908.22</v>
      </c>
      <c r="D10" s="32">
        <v>50454.6</v>
      </c>
      <c r="E10" s="33"/>
      <c r="F10" s="29" t="s">
        <v>12</v>
      </c>
      <c r="G10" s="34">
        <v>40000</v>
      </c>
      <c r="H10" s="35">
        <v>40000</v>
      </c>
      <c r="I10" s="36">
        <v>45000</v>
      </c>
      <c r="J10" s="37">
        <v>10000</v>
      </c>
      <c r="K10" s="38">
        <v>10000</v>
      </c>
      <c r="L10" s="23">
        <v>10000</v>
      </c>
      <c r="M10" s="39"/>
    </row>
    <row r="11" spans="1:26" ht="12.75" customHeight="1" x14ac:dyDescent="0.3">
      <c r="A11" s="29" t="s">
        <v>13</v>
      </c>
      <c r="B11" s="30">
        <v>50059</v>
      </c>
      <c r="C11" s="31">
        <f>25000+16353</f>
        <v>41353</v>
      </c>
      <c r="D11" s="32">
        <v>49639</v>
      </c>
      <c r="E11" s="33"/>
      <c r="F11" s="29" t="s">
        <v>13</v>
      </c>
      <c r="G11" s="34">
        <v>30000</v>
      </c>
      <c r="H11" s="35">
        <v>30000</v>
      </c>
      <c r="I11" s="36">
        <v>40000</v>
      </c>
      <c r="J11" s="37">
        <v>25000</v>
      </c>
      <c r="K11" s="38">
        <v>25000</v>
      </c>
      <c r="L11" s="23">
        <v>25000</v>
      </c>
      <c r="M11" s="39"/>
    </row>
    <row r="12" spans="1:26" ht="12.75" customHeight="1" x14ac:dyDescent="0.3">
      <c r="A12" s="29" t="s">
        <v>14</v>
      </c>
      <c r="B12" s="30">
        <v>5433</v>
      </c>
      <c r="C12" s="31">
        <v>3333.5</v>
      </c>
      <c r="D12" s="32">
        <v>3425</v>
      </c>
      <c r="E12" s="33"/>
      <c r="F12" s="29" t="s">
        <v>14</v>
      </c>
      <c r="G12" s="34">
        <v>5000</v>
      </c>
      <c r="H12" s="35">
        <v>3000</v>
      </c>
      <c r="I12" s="36">
        <v>3000</v>
      </c>
      <c r="J12" s="37">
        <v>30000</v>
      </c>
      <c r="K12" s="38">
        <v>30000</v>
      </c>
      <c r="L12" s="23">
        <v>30000</v>
      </c>
      <c r="M12" s="39"/>
    </row>
    <row r="13" spans="1:26" ht="12.75" customHeight="1" x14ac:dyDescent="0.3">
      <c r="A13" s="29" t="s">
        <v>15</v>
      </c>
      <c r="B13" s="30">
        <v>61654.77</v>
      </c>
      <c r="C13" s="31">
        <v>53118</v>
      </c>
      <c r="D13" s="32">
        <v>53492.74</v>
      </c>
      <c r="E13" s="33"/>
      <c r="F13" s="29" t="s">
        <v>15</v>
      </c>
      <c r="G13" s="34">
        <v>60000</v>
      </c>
      <c r="H13" s="35">
        <v>50000</v>
      </c>
      <c r="I13" s="36">
        <v>50000</v>
      </c>
      <c r="J13" s="37">
        <v>4000</v>
      </c>
      <c r="K13" s="38">
        <v>4000</v>
      </c>
      <c r="L13" s="23">
        <v>4000</v>
      </c>
      <c r="M13" s="39"/>
    </row>
    <row r="14" spans="1:26" ht="12.75" customHeight="1" x14ac:dyDescent="0.3">
      <c r="A14" s="29" t="s">
        <v>16</v>
      </c>
      <c r="B14" s="30">
        <v>0</v>
      </c>
      <c r="C14" s="31">
        <v>61265.11</v>
      </c>
      <c r="D14" s="32">
        <v>66383.199999999997</v>
      </c>
      <c r="E14" s="33"/>
      <c r="F14" s="29" t="s">
        <v>17</v>
      </c>
      <c r="G14" s="34">
        <v>70000</v>
      </c>
      <c r="H14" s="35">
        <v>60000</v>
      </c>
      <c r="I14" s="36">
        <v>60000</v>
      </c>
      <c r="J14" s="37">
        <v>5000</v>
      </c>
      <c r="K14" s="38">
        <v>5000</v>
      </c>
      <c r="L14" s="23">
        <v>5000</v>
      </c>
      <c r="M14" s="39"/>
      <c r="W14" s="28"/>
    </row>
    <row r="15" spans="1:26" ht="12.75" customHeight="1" x14ac:dyDescent="0.3">
      <c r="A15" s="157" t="s">
        <v>88</v>
      </c>
      <c r="B15" s="158"/>
      <c r="C15" s="31"/>
      <c r="D15" s="32">
        <v>6349</v>
      </c>
      <c r="E15" s="159"/>
      <c r="F15" s="157"/>
      <c r="G15" s="160"/>
      <c r="H15" s="35"/>
      <c r="I15" s="161"/>
      <c r="J15" s="162"/>
      <c r="K15" s="163"/>
      <c r="L15" s="164"/>
      <c r="M15" s="39"/>
      <c r="W15" s="28"/>
    </row>
    <row r="16" spans="1:26" ht="12.75" customHeight="1" x14ac:dyDescent="0.3">
      <c r="A16" s="29" t="s">
        <v>18</v>
      </c>
      <c r="B16" s="30">
        <v>30590.91</v>
      </c>
      <c r="C16" s="31">
        <v>25000</v>
      </c>
      <c r="D16" s="32">
        <v>25000</v>
      </c>
      <c r="E16" s="33"/>
      <c r="F16" s="29" t="s">
        <v>19</v>
      </c>
      <c r="G16" s="34">
        <v>25000</v>
      </c>
      <c r="H16" s="35">
        <v>25000</v>
      </c>
      <c r="I16" s="36">
        <v>25000</v>
      </c>
      <c r="J16" s="37">
        <v>0</v>
      </c>
      <c r="K16" s="38">
        <v>0</v>
      </c>
      <c r="L16" s="23">
        <v>0</v>
      </c>
      <c r="M16" s="39"/>
    </row>
    <row r="17" spans="1:26" ht="12.75" customHeight="1" x14ac:dyDescent="0.3">
      <c r="A17" s="29" t="s">
        <v>20</v>
      </c>
      <c r="B17" s="30">
        <v>22000</v>
      </c>
      <c r="C17" s="31">
        <v>23000</v>
      </c>
      <c r="D17" s="32">
        <v>10000</v>
      </c>
      <c r="E17" s="33"/>
      <c r="F17" s="29" t="s">
        <v>21</v>
      </c>
      <c r="G17" s="34">
        <v>15000</v>
      </c>
      <c r="H17" s="35">
        <v>25000</v>
      </c>
      <c r="I17" s="36">
        <v>10000</v>
      </c>
      <c r="J17" s="37">
        <v>20000</v>
      </c>
      <c r="K17" s="38">
        <v>20000</v>
      </c>
      <c r="L17" s="23">
        <v>20000</v>
      </c>
      <c r="M17" s="39"/>
    </row>
    <row r="18" spans="1:26" ht="12.75" customHeight="1" x14ac:dyDescent="0.3">
      <c r="A18" s="29" t="s">
        <v>22</v>
      </c>
      <c r="B18" s="30">
        <v>56000</v>
      </c>
      <c r="C18" s="31">
        <v>0</v>
      </c>
      <c r="D18" s="32">
        <v>0</v>
      </c>
      <c r="E18" s="33"/>
      <c r="F18" s="29"/>
      <c r="G18" s="34"/>
      <c r="H18" s="35"/>
      <c r="I18" s="36"/>
      <c r="J18" s="37">
        <v>20000</v>
      </c>
      <c r="K18" s="38">
        <v>20000</v>
      </c>
      <c r="L18" s="23">
        <v>20000</v>
      </c>
      <c r="M18" s="39"/>
    </row>
    <row r="19" spans="1:26" ht="12.75" customHeight="1" x14ac:dyDescent="0.3">
      <c r="A19" s="29" t="s">
        <v>23</v>
      </c>
      <c r="B19" s="30">
        <v>11614</v>
      </c>
      <c r="C19" s="31">
        <f>23+3059+39779</f>
        <v>42861</v>
      </c>
      <c r="D19" s="32">
        <f>61564+3998+32</f>
        <v>65594</v>
      </c>
      <c r="E19" s="33"/>
      <c r="F19" s="29" t="s">
        <v>23</v>
      </c>
      <c r="G19" s="34">
        <v>20000</v>
      </c>
      <c r="H19" s="35">
        <v>45000</v>
      </c>
      <c r="I19" s="36">
        <v>50000</v>
      </c>
      <c r="J19" s="37">
        <v>5000</v>
      </c>
      <c r="K19" s="38">
        <v>5000</v>
      </c>
      <c r="L19" s="23">
        <v>5000</v>
      </c>
      <c r="M19" s="39"/>
    </row>
    <row r="20" spans="1:26" ht="12.75" customHeight="1" x14ac:dyDescent="0.3">
      <c r="A20" s="29" t="s">
        <v>24</v>
      </c>
      <c r="B20" s="40">
        <v>970</v>
      </c>
      <c r="C20" s="40">
        <v>0</v>
      </c>
      <c r="D20" s="41">
        <f>500+320.17</f>
        <v>820.17000000000007</v>
      </c>
      <c r="E20" s="33"/>
      <c r="F20" s="29" t="s">
        <v>25</v>
      </c>
      <c r="G20" s="34">
        <v>0</v>
      </c>
      <c r="H20" s="42">
        <v>0</v>
      </c>
      <c r="I20" s="36">
        <v>0</v>
      </c>
      <c r="J20" s="37">
        <v>3000</v>
      </c>
      <c r="K20" s="38">
        <v>3000</v>
      </c>
      <c r="L20" s="23">
        <v>3000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1:26" ht="15.75" customHeight="1" x14ac:dyDescent="0.3">
      <c r="A21" s="43" t="s">
        <v>26</v>
      </c>
      <c r="B21" s="44">
        <f t="shared" ref="B21:D21" si="0">SUM(B5:B20)</f>
        <v>398520.92</v>
      </c>
      <c r="C21" s="44">
        <f t="shared" si="0"/>
        <v>471100.68</v>
      </c>
      <c r="D21" s="44">
        <f t="shared" si="0"/>
        <v>500181.45999999996</v>
      </c>
      <c r="E21" s="33"/>
      <c r="F21" s="43" t="s">
        <v>26</v>
      </c>
      <c r="G21" s="45">
        <f t="shared" ref="G21:L21" si="1">SUM(G5:G20)</f>
        <v>338000</v>
      </c>
      <c r="H21" s="45">
        <f t="shared" si="1"/>
        <v>440000</v>
      </c>
      <c r="I21" s="45">
        <f t="shared" si="1"/>
        <v>363000</v>
      </c>
      <c r="J21" s="46">
        <f t="shared" si="1"/>
        <v>151500</v>
      </c>
      <c r="K21" s="47">
        <f t="shared" si="1"/>
        <v>151500</v>
      </c>
      <c r="L21" s="48">
        <f t="shared" si="1"/>
        <v>151500</v>
      </c>
      <c r="N21" s="39"/>
      <c r="O21" s="28"/>
      <c r="P21" s="28"/>
      <c r="Q21" s="28"/>
      <c r="R21" s="39"/>
      <c r="S21" s="39"/>
      <c r="T21" s="39"/>
      <c r="U21" s="39"/>
    </row>
    <row r="22" spans="1:26" ht="12.75" customHeight="1" x14ac:dyDescent="0.3">
      <c r="A22" s="29"/>
      <c r="B22" s="33"/>
      <c r="C22" s="33"/>
      <c r="D22" s="33"/>
      <c r="E22" s="33"/>
      <c r="F22" s="29"/>
      <c r="G22" s="49"/>
      <c r="H22" s="49"/>
      <c r="I22" s="49"/>
      <c r="J22" s="50"/>
      <c r="K22" s="50"/>
      <c r="L22" s="51"/>
      <c r="M22" s="28"/>
      <c r="O22" s="28"/>
      <c r="P22" s="28"/>
      <c r="Q22" s="28"/>
      <c r="R22" s="52"/>
      <c r="S22" s="28"/>
      <c r="T22" s="28"/>
      <c r="U22" s="28"/>
    </row>
    <row r="23" spans="1:26" ht="12.75" customHeight="1" x14ac:dyDescent="0.3">
      <c r="A23" s="53" t="s">
        <v>27</v>
      </c>
      <c r="B23" s="54"/>
      <c r="C23" s="54"/>
      <c r="D23" s="54"/>
      <c r="E23" s="54"/>
      <c r="F23" s="53" t="s">
        <v>27</v>
      </c>
      <c r="G23" s="50"/>
      <c r="H23" s="50"/>
      <c r="I23" s="50"/>
      <c r="J23" s="50"/>
      <c r="K23" s="50"/>
      <c r="L23" s="51"/>
      <c r="M23" s="13"/>
      <c r="N23" s="55"/>
      <c r="O23" s="13"/>
      <c r="P23" s="56"/>
      <c r="Q23" s="56"/>
      <c r="R23" s="52"/>
      <c r="S23" s="13"/>
      <c r="T23" s="13"/>
      <c r="U23" s="13"/>
      <c r="V23" s="55"/>
      <c r="W23" s="55"/>
      <c r="X23" s="55"/>
      <c r="Y23" s="55"/>
      <c r="Z23" s="55"/>
    </row>
    <row r="24" spans="1:26" ht="12.75" customHeight="1" x14ac:dyDescent="0.3">
      <c r="A24" s="29" t="s">
        <v>28</v>
      </c>
      <c r="B24" s="57">
        <v>3600</v>
      </c>
      <c r="C24" s="33">
        <v>3600</v>
      </c>
      <c r="D24" s="181">
        <v>3600</v>
      </c>
      <c r="E24" s="33"/>
      <c r="F24" s="29" t="s">
        <v>28</v>
      </c>
      <c r="G24" s="49">
        <v>4000</v>
      </c>
      <c r="H24" s="49">
        <v>4000</v>
      </c>
      <c r="I24" s="49">
        <v>4000</v>
      </c>
      <c r="J24" s="38">
        <v>3500</v>
      </c>
      <c r="K24" s="38">
        <v>3500</v>
      </c>
      <c r="L24" s="23">
        <v>3500</v>
      </c>
      <c r="M24" s="58"/>
      <c r="O24" s="28"/>
      <c r="P24" s="28"/>
      <c r="Q24" s="28"/>
      <c r="R24" s="52"/>
      <c r="S24" s="28"/>
      <c r="T24" s="39"/>
      <c r="U24" s="28"/>
    </row>
    <row r="25" spans="1:26" ht="12.75" customHeight="1" x14ac:dyDescent="0.3">
      <c r="A25" s="29" t="s">
        <v>29</v>
      </c>
      <c r="B25" s="57">
        <v>0</v>
      </c>
      <c r="C25" s="33">
        <v>5734</v>
      </c>
      <c r="D25" s="181">
        <v>16952.2</v>
      </c>
      <c r="E25" s="33"/>
      <c r="F25" s="29" t="s">
        <v>30</v>
      </c>
      <c r="G25" s="49">
        <v>4000</v>
      </c>
      <c r="H25" s="49">
        <v>4000</v>
      </c>
      <c r="I25" s="49">
        <v>5000</v>
      </c>
      <c r="J25" s="38">
        <v>2000</v>
      </c>
      <c r="K25" s="38">
        <v>2000</v>
      </c>
      <c r="L25" s="23">
        <v>2000</v>
      </c>
      <c r="M25" s="58"/>
      <c r="O25" s="28"/>
      <c r="P25" s="28"/>
      <c r="Q25" s="28"/>
      <c r="R25" s="52"/>
      <c r="S25" s="28"/>
      <c r="T25" s="39"/>
      <c r="U25" s="28"/>
    </row>
    <row r="26" spans="1:26" ht="12.75" customHeight="1" x14ac:dyDescent="0.3">
      <c r="A26" s="29" t="s">
        <v>31</v>
      </c>
      <c r="B26" s="57">
        <v>20000</v>
      </c>
      <c r="C26" s="33">
        <v>20000</v>
      </c>
      <c r="D26" s="181">
        <v>20000</v>
      </c>
      <c r="E26" s="33"/>
      <c r="F26" s="29" t="s">
        <v>32</v>
      </c>
      <c r="G26" s="49">
        <v>25000</v>
      </c>
      <c r="H26" s="49">
        <v>25000</v>
      </c>
      <c r="I26" s="49">
        <v>25000</v>
      </c>
      <c r="J26" s="38">
        <v>20000</v>
      </c>
      <c r="K26" s="38">
        <v>20000</v>
      </c>
      <c r="L26" s="23">
        <v>20000</v>
      </c>
      <c r="M26" s="58"/>
      <c r="O26" s="28"/>
      <c r="P26" s="28"/>
      <c r="Q26" s="28"/>
      <c r="R26" s="28"/>
    </row>
    <row r="27" spans="1:26" ht="12.75" customHeight="1" x14ac:dyDescent="0.4">
      <c r="A27" s="29" t="s">
        <v>33</v>
      </c>
      <c r="B27" s="57">
        <v>4260.5</v>
      </c>
      <c r="C27" s="33">
        <v>4088</v>
      </c>
      <c r="D27" s="181">
        <v>5041.8999999999996</v>
      </c>
      <c r="E27" s="33"/>
      <c r="F27" s="29" t="s">
        <v>33</v>
      </c>
      <c r="G27" s="49">
        <v>10000</v>
      </c>
      <c r="H27" s="49">
        <v>10000</v>
      </c>
      <c r="I27" s="49">
        <v>10000</v>
      </c>
      <c r="J27" s="38">
        <v>10000</v>
      </c>
      <c r="K27" s="38">
        <v>10000</v>
      </c>
      <c r="L27" s="23">
        <v>10000</v>
      </c>
      <c r="M27" s="58"/>
      <c r="O27" s="28"/>
      <c r="P27" s="28"/>
      <c r="Q27" s="28"/>
      <c r="R27" s="28"/>
      <c r="S27" s="28"/>
      <c r="T27" s="59"/>
      <c r="U27" s="28"/>
    </row>
    <row r="28" spans="1:26" ht="12.75" customHeight="1" x14ac:dyDescent="0.4">
      <c r="A28" s="29" t="s">
        <v>34</v>
      </c>
      <c r="B28" s="57">
        <f>12609.94+25537.34</f>
        <v>38147.279999999999</v>
      </c>
      <c r="C28" s="33">
        <f>18512.58+38628.19</f>
        <v>57140.770000000004</v>
      </c>
      <c r="D28" s="181">
        <f>12570.76+37722.79</f>
        <v>50293.55</v>
      </c>
      <c r="E28" s="33"/>
      <c r="F28" s="29" t="s">
        <v>35</v>
      </c>
      <c r="G28" s="49">
        <v>70000</v>
      </c>
      <c r="H28" s="49">
        <v>80000</v>
      </c>
      <c r="I28" s="49">
        <v>60000</v>
      </c>
      <c r="J28" s="38">
        <v>20000</v>
      </c>
      <c r="K28" s="38">
        <v>20000</v>
      </c>
      <c r="L28" s="23">
        <v>20000</v>
      </c>
      <c r="M28" s="58"/>
      <c r="N28" s="6"/>
      <c r="O28" s="60"/>
      <c r="P28" s="61"/>
      <c r="Q28" s="61"/>
      <c r="R28" s="61"/>
      <c r="S28" s="6"/>
      <c r="T28" s="62"/>
      <c r="U28" s="6"/>
      <c r="V28" s="6"/>
    </row>
    <row r="29" spans="1:26" ht="12.75" customHeight="1" x14ac:dyDescent="0.3">
      <c r="A29" s="29" t="s">
        <v>36</v>
      </c>
      <c r="B29" s="57">
        <v>18812.5</v>
      </c>
      <c r="C29" s="33">
        <v>12445</v>
      </c>
      <c r="D29" s="181">
        <v>10987.5</v>
      </c>
      <c r="E29" s="33"/>
      <c r="F29" s="29" t="s">
        <v>36</v>
      </c>
      <c r="G29" s="49">
        <v>20000</v>
      </c>
      <c r="H29" s="49">
        <v>20000</v>
      </c>
      <c r="I29" s="49">
        <v>20000</v>
      </c>
      <c r="J29" s="38">
        <v>12000</v>
      </c>
      <c r="K29" s="38">
        <v>12000</v>
      </c>
      <c r="L29" s="23">
        <v>12000</v>
      </c>
      <c r="M29" s="58"/>
      <c r="P29" s="13"/>
      <c r="Q29" s="13"/>
      <c r="R29" s="13"/>
      <c r="S29" s="28"/>
      <c r="T29" s="28"/>
      <c r="U29" s="28"/>
    </row>
    <row r="30" spans="1:26" ht="15" customHeight="1" x14ac:dyDescent="0.3">
      <c r="A30" s="29" t="s">
        <v>37</v>
      </c>
      <c r="B30" s="57">
        <v>18675.75</v>
      </c>
      <c r="C30" s="33">
        <v>30477.55</v>
      </c>
      <c r="D30" s="181">
        <v>15692.12</v>
      </c>
      <c r="E30" s="33"/>
      <c r="F30" s="29" t="s">
        <v>37</v>
      </c>
      <c r="G30" s="49">
        <v>20000</v>
      </c>
      <c r="H30" s="49">
        <v>20000</v>
      </c>
      <c r="I30" s="49">
        <v>20000</v>
      </c>
      <c r="J30" s="38">
        <v>15000</v>
      </c>
      <c r="K30" s="38">
        <v>15000</v>
      </c>
      <c r="L30" s="23">
        <v>15000</v>
      </c>
      <c r="M30" s="58"/>
      <c r="N30" s="39"/>
      <c r="O30" s="39"/>
      <c r="P30" s="39"/>
      <c r="Q30" s="39"/>
      <c r="R30" s="39"/>
      <c r="S30" s="28"/>
      <c r="T30" s="39"/>
      <c r="U30" s="39"/>
    </row>
    <row r="31" spans="1:26" ht="12.75" customHeight="1" x14ac:dyDescent="0.3">
      <c r="A31" s="29" t="s">
        <v>38</v>
      </c>
      <c r="B31" s="57">
        <v>17472</v>
      </c>
      <c r="C31" s="33">
        <v>18018</v>
      </c>
      <c r="D31" s="181">
        <v>19213</v>
      </c>
      <c r="E31" s="33"/>
      <c r="F31" s="29" t="s">
        <v>38</v>
      </c>
      <c r="G31" s="49">
        <v>18000</v>
      </c>
      <c r="H31" s="49">
        <v>20000</v>
      </c>
      <c r="I31" s="49">
        <v>20000</v>
      </c>
      <c r="J31" s="38"/>
      <c r="K31" s="38"/>
      <c r="L31" s="23"/>
      <c r="M31" s="58"/>
      <c r="N31" s="39"/>
      <c r="O31" s="39"/>
      <c r="P31" s="39"/>
      <c r="Q31" s="39"/>
      <c r="R31" s="39"/>
      <c r="S31" s="28"/>
      <c r="T31" s="39"/>
      <c r="U31" s="39"/>
    </row>
    <row r="32" spans="1:26" ht="12.75" customHeight="1" x14ac:dyDescent="0.3">
      <c r="A32" s="29" t="s">
        <v>39</v>
      </c>
      <c r="B32" s="57"/>
      <c r="C32" s="33">
        <v>5846</v>
      </c>
      <c r="D32" s="181">
        <v>0</v>
      </c>
      <c r="E32" s="33"/>
      <c r="F32" s="29" t="s">
        <v>40</v>
      </c>
      <c r="G32" s="49">
        <v>20000</v>
      </c>
      <c r="H32" s="49">
        <v>30000</v>
      </c>
      <c r="I32" s="49">
        <v>40000</v>
      </c>
      <c r="J32" s="38">
        <v>20000</v>
      </c>
      <c r="K32" s="38">
        <v>20000</v>
      </c>
      <c r="L32" s="23">
        <v>20000</v>
      </c>
      <c r="M32" s="58"/>
      <c r="N32" s="39"/>
      <c r="O32" s="39"/>
      <c r="P32" s="39"/>
      <c r="Q32" s="39"/>
      <c r="R32" s="39"/>
      <c r="S32" s="28"/>
      <c r="T32" s="39"/>
      <c r="U32" s="39"/>
    </row>
    <row r="33" spans="1:26" ht="12.75" customHeight="1" x14ac:dyDescent="0.3">
      <c r="A33" s="29" t="s">
        <v>89</v>
      </c>
      <c r="B33" s="57">
        <v>636.76</v>
      </c>
      <c r="C33" s="33">
        <f>3830.4+2415+6522.41</f>
        <v>12767.81</v>
      </c>
      <c r="D33" s="181">
        <v>24200</v>
      </c>
      <c r="E33" s="33"/>
      <c r="F33" s="29" t="s">
        <v>42</v>
      </c>
      <c r="G33" s="49"/>
      <c r="H33" s="49"/>
      <c r="I33" s="49">
        <v>40000</v>
      </c>
      <c r="J33" s="38"/>
      <c r="K33" s="38"/>
      <c r="L33" s="23"/>
      <c r="M33" s="28"/>
      <c r="N33" s="39"/>
      <c r="P33" s="39"/>
      <c r="Q33" s="39"/>
      <c r="R33" s="39"/>
      <c r="S33" s="39"/>
      <c r="T33" s="39"/>
      <c r="U33" s="39"/>
    </row>
    <row r="34" spans="1:26" ht="12.75" customHeight="1" x14ac:dyDescent="0.3">
      <c r="A34" s="29" t="s">
        <v>43</v>
      </c>
      <c r="B34" s="57"/>
      <c r="C34" s="33"/>
      <c r="D34" s="181">
        <v>29662.91</v>
      </c>
      <c r="E34" s="33"/>
      <c r="F34" s="29" t="s">
        <v>43</v>
      </c>
      <c r="G34" s="49"/>
      <c r="H34" s="49">
        <v>30000</v>
      </c>
      <c r="I34" s="49">
        <v>40000</v>
      </c>
      <c r="J34" s="50"/>
      <c r="K34" s="50"/>
      <c r="L34" s="51"/>
      <c r="M34" s="58"/>
      <c r="N34" s="39"/>
      <c r="O34" s="39"/>
      <c r="P34" s="39"/>
      <c r="Q34" s="39"/>
      <c r="R34" s="39"/>
      <c r="S34" s="39"/>
      <c r="T34" s="39"/>
      <c r="U34" s="39"/>
    </row>
    <row r="35" spans="1:26" ht="12.75" customHeight="1" x14ac:dyDescent="0.3">
      <c r="A35" s="29" t="s">
        <v>44</v>
      </c>
      <c r="B35" s="57"/>
      <c r="C35" s="33"/>
      <c r="D35" s="181">
        <v>6297.88</v>
      </c>
      <c r="E35" s="33"/>
      <c r="F35" s="29" t="s">
        <v>44</v>
      </c>
      <c r="G35" s="49"/>
      <c r="H35" s="49"/>
      <c r="I35" s="49">
        <v>10000</v>
      </c>
      <c r="J35" s="50"/>
      <c r="K35" s="50"/>
      <c r="L35" s="51"/>
      <c r="M35" s="58"/>
      <c r="N35" s="39"/>
      <c r="O35" s="39"/>
      <c r="P35" s="39"/>
      <c r="Q35" s="39"/>
      <c r="R35" s="39"/>
      <c r="S35" s="39"/>
      <c r="T35" s="39"/>
      <c r="U35" s="39"/>
    </row>
    <row r="36" spans="1:26" ht="12.75" customHeight="1" x14ac:dyDescent="0.3">
      <c r="A36" s="29" t="s">
        <v>45</v>
      </c>
      <c r="B36" s="57">
        <f>1646.75+2762.75</f>
        <v>4409.5</v>
      </c>
      <c r="C36" s="33">
        <v>2341</v>
      </c>
      <c r="D36" s="33">
        <f>1461.25+445</f>
        <v>1906.25</v>
      </c>
      <c r="E36" s="33"/>
      <c r="F36" s="29" t="s">
        <v>45</v>
      </c>
      <c r="G36" s="49">
        <v>10000</v>
      </c>
      <c r="H36" s="49">
        <v>10000</v>
      </c>
      <c r="I36" s="49">
        <f>10000+15269</f>
        <v>25269</v>
      </c>
      <c r="J36" s="50"/>
      <c r="K36" s="50"/>
      <c r="L36" s="51"/>
      <c r="M36" s="58"/>
      <c r="N36" s="39"/>
      <c r="O36" s="39"/>
      <c r="P36" s="39"/>
      <c r="Q36" s="39"/>
      <c r="R36" s="39"/>
      <c r="S36" s="39"/>
      <c r="T36" s="39"/>
      <c r="U36" s="39"/>
    </row>
    <row r="37" spans="1:26" ht="12.75" customHeight="1" x14ac:dyDescent="0.3">
      <c r="A37" s="43" t="s">
        <v>46</v>
      </c>
      <c r="B37" s="63">
        <f t="shared" ref="B37:D37" si="2">SUM(B24:B36)</f>
        <v>126014.29</v>
      </c>
      <c r="C37" s="63">
        <f t="shared" si="2"/>
        <v>172458.13</v>
      </c>
      <c r="D37" s="63">
        <f t="shared" si="2"/>
        <v>203847.31</v>
      </c>
      <c r="E37" s="33"/>
      <c r="F37" s="43" t="s">
        <v>46</v>
      </c>
      <c r="G37" s="64">
        <f t="shared" ref="G37:L37" si="3">SUM(G24:G36)</f>
        <v>201000</v>
      </c>
      <c r="H37" s="64">
        <f t="shared" si="3"/>
        <v>253000</v>
      </c>
      <c r="I37" s="64">
        <f t="shared" si="3"/>
        <v>319269</v>
      </c>
      <c r="J37" s="65">
        <f t="shared" si="3"/>
        <v>102500</v>
      </c>
      <c r="K37" s="65">
        <f t="shared" si="3"/>
        <v>102500</v>
      </c>
      <c r="L37" s="66">
        <f t="shared" si="3"/>
        <v>102500</v>
      </c>
      <c r="M37" s="67"/>
      <c r="N37" s="39"/>
      <c r="O37" s="13"/>
      <c r="P37" s="39"/>
      <c r="Q37" s="39"/>
      <c r="R37" s="39"/>
      <c r="S37" s="39"/>
      <c r="T37" s="39"/>
      <c r="U37" s="39"/>
    </row>
    <row r="38" spans="1:26" ht="12.75" customHeight="1" x14ac:dyDescent="0.3">
      <c r="A38" s="68"/>
      <c r="B38" s="69"/>
      <c r="C38" s="69"/>
      <c r="D38" s="69"/>
      <c r="E38" s="33"/>
      <c r="F38" s="68"/>
      <c r="G38" s="70"/>
      <c r="H38" s="70"/>
      <c r="I38" s="70"/>
      <c r="J38" s="71"/>
      <c r="K38" s="71"/>
      <c r="L38" s="72"/>
      <c r="M38" s="28"/>
      <c r="N38" s="39"/>
      <c r="O38" s="39"/>
      <c r="P38" s="39"/>
      <c r="Q38" s="39"/>
      <c r="R38" s="39"/>
      <c r="S38" s="39"/>
      <c r="T38" s="39"/>
      <c r="U38" s="39"/>
    </row>
    <row r="39" spans="1:26" ht="12.75" customHeight="1" x14ac:dyDescent="0.3">
      <c r="A39" s="73" t="s">
        <v>47</v>
      </c>
      <c r="B39" s="74">
        <f t="shared" ref="B39:D39" si="4">+B21-B37</f>
        <v>272506.63</v>
      </c>
      <c r="C39" s="74">
        <f t="shared" si="4"/>
        <v>298642.55</v>
      </c>
      <c r="D39" s="74">
        <f t="shared" si="4"/>
        <v>296334.14999999997</v>
      </c>
      <c r="E39" s="33"/>
      <c r="F39" s="73" t="s">
        <v>47</v>
      </c>
      <c r="G39" s="75">
        <f t="shared" ref="G39:L39" si="5">+G21-G37</f>
        <v>137000</v>
      </c>
      <c r="H39" s="75">
        <f t="shared" si="5"/>
        <v>187000</v>
      </c>
      <c r="I39" s="75">
        <f t="shared" si="5"/>
        <v>43731</v>
      </c>
      <c r="J39" s="74">
        <f t="shared" si="5"/>
        <v>49000</v>
      </c>
      <c r="K39" s="74">
        <f t="shared" si="5"/>
        <v>49000</v>
      </c>
      <c r="L39" s="76">
        <f t="shared" si="5"/>
        <v>49000</v>
      </c>
      <c r="M39" s="77"/>
      <c r="N39" s="39"/>
      <c r="O39" s="39"/>
      <c r="P39" s="39"/>
      <c r="Q39" s="39"/>
      <c r="R39" s="39"/>
      <c r="S39" s="39"/>
      <c r="T39" s="39"/>
      <c r="U39" s="39"/>
      <c r="W39" s="78"/>
      <c r="X39" s="78"/>
      <c r="Y39" s="78"/>
      <c r="Z39" s="78"/>
    </row>
    <row r="40" spans="1:26" ht="12.75" customHeight="1" x14ac:dyDescent="0.3">
      <c r="A40" s="79"/>
      <c r="B40" s="80"/>
      <c r="C40" s="80"/>
      <c r="D40" s="81"/>
      <c r="E40" s="80"/>
      <c r="F40" s="78"/>
      <c r="G40" s="80"/>
      <c r="H40" s="78"/>
      <c r="I40" s="78"/>
      <c r="N40" s="39"/>
      <c r="O40" s="39"/>
      <c r="P40" s="39"/>
      <c r="Q40" s="39"/>
      <c r="R40" s="39"/>
      <c r="S40" s="39"/>
      <c r="T40" s="39"/>
      <c r="U40" s="39"/>
    </row>
    <row r="41" spans="1:26" ht="15.75" customHeight="1" x14ac:dyDescent="0.3">
      <c r="A41" s="14" t="s">
        <v>48</v>
      </c>
      <c r="B41" s="82"/>
      <c r="C41" s="168">
        <v>2024</v>
      </c>
      <c r="D41" s="169"/>
      <c r="E41" s="54"/>
      <c r="F41" s="14" t="s">
        <v>48</v>
      </c>
      <c r="G41" s="170" t="s">
        <v>2</v>
      </c>
      <c r="H41" s="171"/>
      <c r="I41" s="169"/>
      <c r="J41" s="83">
        <v>2019</v>
      </c>
      <c r="K41" s="83">
        <v>2020</v>
      </c>
      <c r="L41" s="83">
        <v>2021</v>
      </c>
      <c r="M41" s="39"/>
      <c r="N41" s="39"/>
      <c r="O41" s="39"/>
      <c r="P41" s="39"/>
      <c r="Q41" s="39"/>
      <c r="R41" s="39"/>
      <c r="S41" s="39"/>
      <c r="T41" s="39"/>
      <c r="U41" s="39"/>
      <c r="V41" s="84"/>
      <c r="W41" s="13"/>
      <c r="X41" s="13"/>
      <c r="Y41" s="13"/>
      <c r="Z41" s="13"/>
    </row>
    <row r="42" spans="1:26" ht="12.75" customHeight="1" x14ac:dyDescent="0.3">
      <c r="A42" s="29"/>
      <c r="B42" s="85"/>
      <c r="C42" s="86" t="s">
        <v>49</v>
      </c>
      <c r="D42" s="87" t="s">
        <v>50</v>
      </c>
      <c r="E42" s="33"/>
      <c r="F42" s="34"/>
      <c r="G42" s="78"/>
      <c r="H42" s="77"/>
      <c r="I42" s="88"/>
      <c r="J42" s="89"/>
      <c r="K42" s="89"/>
      <c r="L42" s="89"/>
      <c r="M42" s="39"/>
      <c r="N42" s="39"/>
      <c r="O42" s="39"/>
      <c r="P42" s="39"/>
      <c r="Q42" s="39"/>
      <c r="R42" s="39"/>
      <c r="S42" s="39"/>
      <c r="T42" s="39"/>
      <c r="U42" s="39"/>
    </row>
    <row r="43" spans="1:26" ht="12.75" customHeight="1" x14ac:dyDescent="0.3">
      <c r="A43" s="90" t="s">
        <v>51</v>
      </c>
      <c r="B43" s="79"/>
      <c r="C43" s="91"/>
      <c r="D43" s="92"/>
      <c r="E43" s="32"/>
      <c r="F43" s="90" t="s">
        <v>51</v>
      </c>
      <c r="G43" s="78"/>
      <c r="H43" s="77"/>
      <c r="I43" s="88"/>
      <c r="J43" s="89"/>
      <c r="K43" s="89"/>
      <c r="L43" s="89"/>
      <c r="M43" s="39"/>
      <c r="O43" s="39"/>
      <c r="P43" s="39"/>
      <c r="Q43" s="39"/>
      <c r="R43" s="39"/>
      <c r="S43" s="39"/>
      <c r="T43" s="39"/>
      <c r="U43" s="39"/>
    </row>
    <row r="44" spans="1:26" ht="12.75" customHeight="1" x14ac:dyDescent="0.3">
      <c r="A44" s="29" t="s">
        <v>52</v>
      </c>
      <c r="B44" s="79" t="s">
        <v>53</v>
      </c>
      <c r="C44" s="91">
        <v>30000</v>
      </c>
      <c r="D44" s="93">
        <v>24920.83</v>
      </c>
      <c r="E44" s="32"/>
      <c r="F44" s="29" t="s">
        <v>54</v>
      </c>
      <c r="G44" s="79" t="s">
        <v>55</v>
      </c>
      <c r="H44" s="94"/>
      <c r="I44" s="88">
        <v>40000</v>
      </c>
      <c r="J44" s="89"/>
      <c r="K44" s="89"/>
      <c r="L44" s="89"/>
      <c r="M44" s="39"/>
      <c r="N44" s="39"/>
      <c r="O44" s="39"/>
      <c r="P44" s="39"/>
      <c r="Q44" s="39"/>
      <c r="R44" s="39"/>
      <c r="S44" s="39"/>
      <c r="T44" s="39"/>
      <c r="U44" s="39"/>
    </row>
    <row r="45" spans="1:26" ht="12.75" customHeight="1" x14ac:dyDescent="0.3">
      <c r="A45" s="29"/>
      <c r="B45" s="79" t="s">
        <v>56</v>
      </c>
      <c r="C45" s="91">
        <v>95000</v>
      </c>
      <c r="D45" s="93">
        <v>71473</v>
      </c>
      <c r="E45" s="32"/>
      <c r="F45" s="29"/>
      <c r="G45" s="79" t="s">
        <v>56</v>
      </c>
      <c r="H45" s="94"/>
      <c r="I45" s="88">
        <v>10000</v>
      </c>
      <c r="J45" s="89"/>
      <c r="K45" s="89"/>
      <c r="L45" s="89"/>
      <c r="M45" s="39"/>
      <c r="N45" s="39"/>
      <c r="O45" s="39"/>
      <c r="P45" s="39"/>
      <c r="Q45" s="39"/>
      <c r="R45" s="39"/>
      <c r="S45" s="39"/>
      <c r="T45" s="39"/>
      <c r="U45" s="39"/>
    </row>
    <row r="46" spans="1:26" ht="12.75" customHeight="1" x14ac:dyDescent="0.3">
      <c r="A46" s="29" t="s">
        <v>57</v>
      </c>
      <c r="B46" s="79"/>
      <c r="C46" s="91"/>
      <c r="D46" s="93"/>
      <c r="E46" s="32"/>
      <c r="F46" s="29" t="s">
        <v>58</v>
      </c>
      <c r="G46" s="78"/>
      <c r="H46" s="77"/>
      <c r="I46" s="88"/>
      <c r="J46" s="89"/>
      <c r="K46" s="89"/>
      <c r="L46" s="89"/>
      <c r="M46" s="39"/>
      <c r="N46" s="39"/>
      <c r="O46" s="39"/>
      <c r="P46" s="39"/>
      <c r="Q46" s="39"/>
      <c r="R46" s="39"/>
      <c r="S46" s="39"/>
      <c r="T46" s="39"/>
      <c r="U46" s="39"/>
      <c r="W46" s="28"/>
    </row>
    <row r="47" spans="1:26" ht="12.75" customHeight="1" x14ac:dyDescent="0.3">
      <c r="A47" s="90" t="s">
        <v>59</v>
      </c>
      <c r="B47" s="79"/>
      <c r="C47" s="91"/>
      <c r="D47" s="95"/>
      <c r="E47" s="77"/>
      <c r="F47" s="90" t="s">
        <v>59</v>
      </c>
      <c r="G47" s="96"/>
      <c r="H47" s="97"/>
      <c r="I47" s="88"/>
      <c r="J47" s="89"/>
      <c r="K47" s="89"/>
      <c r="L47" s="89"/>
      <c r="M47" s="39"/>
      <c r="N47" s="39"/>
      <c r="O47" s="39"/>
      <c r="P47" s="39"/>
      <c r="Q47" s="39"/>
      <c r="R47" s="39"/>
      <c r="S47" s="39"/>
      <c r="T47" s="39"/>
      <c r="U47" s="39"/>
      <c r="W47" s="28"/>
    </row>
    <row r="48" spans="1:26" ht="12.75" customHeight="1" x14ac:dyDescent="0.3">
      <c r="A48" s="29"/>
      <c r="B48" s="79"/>
      <c r="C48" s="91"/>
      <c r="D48" s="95"/>
      <c r="E48" s="32"/>
      <c r="F48" s="29"/>
      <c r="G48" s="79"/>
      <c r="H48" s="97"/>
      <c r="I48" s="88"/>
      <c r="M48" s="39"/>
      <c r="N48" s="52"/>
      <c r="O48" s="28"/>
      <c r="P48" s="28"/>
      <c r="Q48" s="28"/>
      <c r="R48" s="39"/>
      <c r="S48" s="52"/>
      <c r="T48" s="39"/>
      <c r="U48" s="39"/>
      <c r="W48" s="28"/>
    </row>
    <row r="49" spans="1:26" ht="12.75" customHeight="1" x14ac:dyDescent="0.3">
      <c r="A49" s="29" t="s">
        <v>60</v>
      </c>
      <c r="B49" s="79"/>
      <c r="C49" s="91">
        <v>25000</v>
      </c>
      <c r="D49" s="95">
        <v>24198.5</v>
      </c>
      <c r="E49" s="32"/>
      <c r="F49" s="29"/>
      <c r="G49" s="79"/>
      <c r="H49" s="97"/>
      <c r="I49" s="88"/>
      <c r="J49" s="89"/>
      <c r="K49" s="89"/>
      <c r="L49" s="89"/>
      <c r="M49" s="39"/>
      <c r="N49" s="52"/>
      <c r="O49" s="28"/>
      <c r="P49" s="28"/>
      <c r="Q49" s="28"/>
      <c r="R49" s="39"/>
      <c r="S49" s="52"/>
      <c r="T49" s="39"/>
      <c r="U49" s="39"/>
      <c r="W49" s="28"/>
    </row>
    <row r="50" spans="1:26" ht="12.75" customHeight="1" x14ac:dyDescent="0.3">
      <c r="A50" s="29" t="s">
        <v>61</v>
      </c>
      <c r="B50" s="79"/>
      <c r="C50" s="91">
        <v>10000</v>
      </c>
      <c r="D50" s="95">
        <v>0</v>
      </c>
      <c r="E50" s="32"/>
      <c r="F50" s="29"/>
      <c r="G50" s="79"/>
      <c r="H50" s="97"/>
      <c r="I50" s="88"/>
      <c r="J50" s="89"/>
      <c r="K50" s="89"/>
      <c r="L50" s="89"/>
      <c r="M50" s="39"/>
      <c r="N50" s="52"/>
      <c r="O50" s="28"/>
      <c r="P50" s="98"/>
      <c r="Q50" s="28"/>
      <c r="R50" s="39"/>
      <c r="S50" s="52"/>
      <c r="T50" s="28"/>
      <c r="U50" s="28"/>
      <c r="W50" s="28"/>
    </row>
    <row r="51" spans="1:26" ht="12.75" customHeight="1" x14ac:dyDescent="0.3">
      <c r="A51" s="29" t="s">
        <v>62</v>
      </c>
      <c r="B51" s="80"/>
      <c r="C51" s="99">
        <v>7000</v>
      </c>
      <c r="D51" s="95">
        <v>8346</v>
      </c>
      <c r="E51" s="32"/>
      <c r="F51" s="29"/>
      <c r="G51" s="80"/>
      <c r="H51" s="80"/>
      <c r="I51" s="88"/>
      <c r="J51" s="89"/>
      <c r="K51" s="89"/>
      <c r="L51" s="89"/>
      <c r="M51" s="39"/>
      <c r="N51" s="52"/>
      <c r="O51" s="28"/>
      <c r="P51" s="28"/>
      <c r="Q51" s="28"/>
      <c r="R51" s="39"/>
      <c r="S51" s="52"/>
      <c r="T51" s="39"/>
      <c r="U51" s="39"/>
      <c r="W51" s="28"/>
    </row>
    <row r="52" spans="1:26" ht="12.75" customHeight="1" x14ac:dyDescent="0.3">
      <c r="A52" s="29" t="s">
        <v>63</v>
      </c>
      <c r="B52" s="80"/>
      <c r="C52" s="99">
        <v>5000</v>
      </c>
      <c r="D52" s="95">
        <v>5593.89</v>
      </c>
      <c r="E52" s="32"/>
      <c r="F52" s="29"/>
      <c r="G52" s="80"/>
      <c r="H52" s="80"/>
      <c r="I52" s="88"/>
      <c r="J52" s="89"/>
      <c r="K52" s="89"/>
      <c r="L52" s="89"/>
      <c r="M52" s="39"/>
      <c r="N52" s="52"/>
      <c r="O52" s="28"/>
      <c r="P52" s="28"/>
      <c r="Q52" s="28"/>
      <c r="R52" s="39"/>
      <c r="S52" s="52"/>
      <c r="T52" s="39"/>
      <c r="U52" s="39"/>
      <c r="W52" s="28"/>
    </row>
    <row r="53" spans="1:26" ht="12.75" customHeight="1" x14ac:dyDescent="0.3">
      <c r="A53" s="29" t="s">
        <v>64</v>
      </c>
      <c r="B53" s="80"/>
      <c r="C53" s="99">
        <v>10000</v>
      </c>
      <c r="D53" s="95">
        <v>0</v>
      </c>
      <c r="E53" s="32"/>
      <c r="F53" s="29"/>
      <c r="G53" s="80"/>
      <c r="H53" s="80"/>
      <c r="I53" s="88"/>
      <c r="J53" s="89"/>
      <c r="K53" s="89"/>
      <c r="L53" s="89"/>
      <c r="M53" s="39"/>
      <c r="N53" s="52"/>
      <c r="O53" s="28"/>
      <c r="P53" s="28"/>
      <c r="Q53" s="28"/>
      <c r="R53" s="39"/>
      <c r="S53" s="52"/>
      <c r="T53" s="39"/>
      <c r="U53" s="39"/>
      <c r="W53" s="28"/>
    </row>
    <row r="54" spans="1:26" ht="12.75" customHeight="1" x14ac:dyDescent="0.3">
      <c r="A54" s="29"/>
      <c r="B54" s="80"/>
      <c r="C54" s="99"/>
      <c r="D54" s="95"/>
      <c r="E54" s="32"/>
      <c r="F54" s="29"/>
      <c r="G54" s="80"/>
      <c r="H54" s="80"/>
      <c r="I54" s="88"/>
      <c r="J54" s="89"/>
      <c r="K54" s="89"/>
      <c r="L54" s="89"/>
      <c r="M54" s="39"/>
      <c r="N54" s="52"/>
      <c r="O54" s="28"/>
      <c r="P54" s="28"/>
      <c r="Q54" s="28"/>
      <c r="R54" s="39"/>
      <c r="S54" s="52"/>
      <c r="T54" s="39"/>
      <c r="U54" s="39"/>
      <c r="V54" s="28"/>
      <c r="W54" s="28"/>
      <c r="X54" s="28"/>
      <c r="Y54" s="28"/>
      <c r="Z54" s="28"/>
    </row>
    <row r="55" spans="1:26" ht="12.75" customHeight="1" x14ac:dyDescent="0.3">
      <c r="A55" s="29"/>
      <c r="B55" s="79"/>
      <c r="C55" s="91"/>
      <c r="D55" s="100"/>
      <c r="E55" s="77"/>
      <c r="F55" s="101"/>
      <c r="G55" s="78"/>
      <c r="H55" s="77"/>
      <c r="I55" s="88"/>
      <c r="J55" s="89"/>
      <c r="K55" s="89"/>
      <c r="L55" s="39"/>
      <c r="M55" s="28"/>
      <c r="O55" s="28"/>
      <c r="P55" s="28"/>
      <c r="Q55" s="28"/>
      <c r="R55" s="28"/>
      <c r="T55" s="39"/>
    </row>
    <row r="56" spans="1:26" ht="12.75" customHeight="1" x14ac:dyDescent="0.3">
      <c r="A56" s="29"/>
      <c r="B56" s="79"/>
      <c r="C56" s="91"/>
      <c r="D56" s="102"/>
      <c r="E56" s="77"/>
      <c r="F56" s="101"/>
      <c r="G56" s="78"/>
      <c r="H56" s="77"/>
      <c r="I56" s="88"/>
      <c r="J56" s="89"/>
      <c r="K56" s="89"/>
      <c r="L56" s="39"/>
      <c r="M56" s="28"/>
      <c r="O56" s="28"/>
      <c r="P56" s="28"/>
      <c r="Q56" s="28"/>
      <c r="R56" s="28"/>
      <c r="T56" s="39"/>
    </row>
    <row r="57" spans="1:26" ht="12.75" customHeight="1" x14ac:dyDescent="0.3">
      <c r="A57" s="43" t="s">
        <v>65</v>
      </c>
      <c r="B57" s="103"/>
      <c r="C57" s="44">
        <f>SUM(C42:C55)</f>
        <v>182000</v>
      </c>
      <c r="D57" s="44">
        <f>SUM(D42:D56)</f>
        <v>134532.22</v>
      </c>
      <c r="E57" s="77"/>
      <c r="F57" s="43" t="s">
        <v>65</v>
      </c>
      <c r="G57" s="104"/>
      <c r="H57" s="105">
        <f t="shared" ref="H57:L57" si="6">SUM(H42:H55)</f>
        <v>0</v>
      </c>
      <c r="I57" s="106">
        <f t="shared" si="6"/>
        <v>50000</v>
      </c>
      <c r="J57" s="65">
        <f t="shared" si="6"/>
        <v>0</v>
      </c>
      <c r="K57" s="65">
        <f t="shared" si="6"/>
        <v>0</v>
      </c>
      <c r="L57" s="66">
        <f t="shared" si="6"/>
        <v>0</v>
      </c>
      <c r="M57" s="67"/>
      <c r="N57" s="107"/>
      <c r="O57" s="107"/>
      <c r="P57" s="28"/>
      <c r="Q57" s="28"/>
      <c r="R57" s="28"/>
      <c r="S57" s="28"/>
      <c r="T57" s="39"/>
      <c r="U57" s="28"/>
    </row>
    <row r="58" spans="1:26" ht="12.75" customHeight="1" x14ac:dyDescent="0.3">
      <c r="A58" s="78"/>
      <c r="B58" s="78"/>
      <c r="C58" s="78"/>
      <c r="D58" s="78"/>
      <c r="E58" s="78"/>
      <c r="F58" s="79"/>
      <c r="G58" s="78"/>
      <c r="H58" s="78"/>
      <c r="I58" s="78"/>
      <c r="M58" s="28"/>
      <c r="N58" s="28"/>
      <c r="O58" s="107"/>
      <c r="P58" s="28"/>
      <c r="Q58" s="28"/>
      <c r="R58" s="28"/>
      <c r="S58" s="28"/>
      <c r="T58" s="39"/>
      <c r="U58" s="28"/>
    </row>
    <row r="59" spans="1:26" ht="18" customHeight="1" x14ac:dyDescent="0.3">
      <c r="A59" s="108" t="s">
        <v>66</v>
      </c>
      <c r="B59" s="109"/>
      <c r="C59" s="109"/>
      <c r="D59" s="110">
        <f>+D39-D57</f>
        <v>161801.92999999996</v>
      </c>
      <c r="E59" s="55"/>
      <c r="F59" s="108" t="s">
        <v>67</v>
      </c>
      <c r="G59" s="109"/>
      <c r="H59" s="109"/>
      <c r="I59" s="110">
        <f t="shared" ref="I59:L59" si="7">+I39-I57</f>
        <v>-6269</v>
      </c>
      <c r="J59" s="111">
        <f t="shared" si="7"/>
        <v>49000</v>
      </c>
      <c r="K59" s="111">
        <f t="shared" si="7"/>
        <v>49000</v>
      </c>
      <c r="L59" s="111">
        <f t="shared" si="7"/>
        <v>49000</v>
      </c>
      <c r="M59" s="84"/>
      <c r="N59" s="13"/>
      <c r="O59" s="13"/>
      <c r="P59" s="13"/>
      <c r="Q59" s="13"/>
      <c r="R59" s="13"/>
      <c r="S59" s="13"/>
      <c r="T59" s="39"/>
      <c r="U59" s="13"/>
      <c r="V59" s="55"/>
      <c r="W59" s="55"/>
      <c r="X59" s="55"/>
      <c r="Y59" s="55"/>
      <c r="Z59" s="55"/>
    </row>
    <row r="60" spans="1:26" ht="12.75" customHeight="1" x14ac:dyDescent="0.3">
      <c r="A60" s="78"/>
      <c r="B60" s="78"/>
      <c r="C60" s="78"/>
      <c r="D60" s="78"/>
      <c r="E60" s="78"/>
      <c r="F60" s="79"/>
      <c r="G60" s="78"/>
      <c r="H60" s="78"/>
      <c r="I60" s="78"/>
      <c r="M60" s="28"/>
      <c r="N60" s="28"/>
      <c r="O60" s="28"/>
      <c r="P60" s="28"/>
      <c r="Q60" s="28"/>
      <c r="R60" s="28"/>
      <c r="S60" s="28"/>
      <c r="T60" s="39"/>
      <c r="U60" s="28"/>
    </row>
    <row r="61" spans="1:26" ht="12.75" customHeight="1" x14ac:dyDescent="0.3">
      <c r="A61" s="112" t="s">
        <v>68</v>
      </c>
      <c r="B61" s="113"/>
      <c r="C61" s="114">
        <v>45291</v>
      </c>
      <c r="D61" s="115">
        <v>45657</v>
      </c>
      <c r="E61" s="116"/>
      <c r="F61" s="117" t="s">
        <v>69</v>
      </c>
      <c r="G61" s="78"/>
      <c r="H61" s="78"/>
      <c r="I61" s="78"/>
      <c r="O61" s="28"/>
      <c r="P61" s="28"/>
      <c r="Q61" s="28"/>
      <c r="R61" s="28"/>
      <c r="T61" s="39"/>
    </row>
    <row r="62" spans="1:26" ht="12.75" customHeight="1" x14ac:dyDescent="0.3">
      <c r="A62" s="172" t="s">
        <v>70</v>
      </c>
      <c r="B62" s="173"/>
      <c r="C62" s="119">
        <v>48343.77</v>
      </c>
      <c r="D62" s="120">
        <v>52690.82</v>
      </c>
      <c r="E62" s="121"/>
      <c r="F62" s="122"/>
      <c r="G62" s="123"/>
      <c r="H62" s="123"/>
      <c r="I62" s="97"/>
      <c r="N62" s="124"/>
      <c r="O62" s="28"/>
      <c r="P62" s="28"/>
      <c r="Q62" s="28"/>
      <c r="R62" s="28"/>
      <c r="T62" s="39"/>
    </row>
    <row r="63" spans="1:26" ht="12.75" customHeight="1" x14ac:dyDescent="0.3">
      <c r="A63" s="172" t="s">
        <v>71</v>
      </c>
      <c r="B63" s="173"/>
      <c r="C63" s="119">
        <v>103059</v>
      </c>
      <c r="D63" s="120">
        <v>103998</v>
      </c>
      <c r="E63" s="121"/>
      <c r="F63" s="122"/>
      <c r="G63" s="125"/>
      <c r="H63" s="125"/>
      <c r="I63" s="79"/>
      <c r="K63" s="126"/>
      <c r="O63" s="28"/>
      <c r="P63" s="28"/>
      <c r="Q63" s="28"/>
      <c r="R63" s="28"/>
      <c r="T63" s="39"/>
    </row>
    <row r="64" spans="1:26" ht="12.75" customHeight="1" x14ac:dyDescent="0.3">
      <c r="A64" s="118" t="s">
        <v>72</v>
      </c>
      <c r="B64" s="118"/>
      <c r="C64" s="119">
        <v>1339779</v>
      </c>
      <c r="D64" s="120">
        <v>1511564</v>
      </c>
      <c r="E64" s="121"/>
      <c r="F64" s="122"/>
      <c r="G64" s="125"/>
      <c r="H64" s="125"/>
      <c r="I64" s="79"/>
      <c r="K64" s="126"/>
      <c r="O64" s="28"/>
      <c r="P64" s="28"/>
      <c r="Q64" s="28"/>
      <c r="R64" s="28"/>
    </row>
    <row r="65" spans="1:18" ht="12.75" customHeight="1" x14ac:dyDescent="0.3">
      <c r="A65" s="118" t="s">
        <v>73</v>
      </c>
      <c r="B65" s="118"/>
      <c r="C65" s="119"/>
      <c r="D65" s="120"/>
      <c r="E65" s="121"/>
      <c r="F65" s="122"/>
      <c r="G65" s="125"/>
      <c r="H65" s="125"/>
      <c r="I65" s="79"/>
      <c r="K65" s="126"/>
      <c r="O65" s="28"/>
      <c r="P65" s="28"/>
      <c r="Q65" s="28"/>
      <c r="R65" s="28"/>
    </row>
    <row r="66" spans="1:18" ht="12.75" customHeight="1" x14ac:dyDescent="0.3">
      <c r="A66" s="176"/>
      <c r="B66" s="175"/>
      <c r="C66" s="127"/>
      <c r="D66" s="128"/>
      <c r="E66" s="121"/>
      <c r="F66" s="122"/>
      <c r="G66" s="122"/>
      <c r="H66" s="122"/>
      <c r="I66" s="78"/>
      <c r="O66" s="28"/>
      <c r="P66" s="28"/>
      <c r="Q66" s="28"/>
      <c r="R66" s="28"/>
    </row>
    <row r="67" spans="1:18" ht="12.75" customHeight="1" x14ac:dyDescent="0.3">
      <c r="A67" s="174" t="s">
        <v>74</v>
      </c>
      <c r="B67" s="175"/>
      <c r="C67" s="129">
        <f t="shared" ref="C67:D67" si="8">SUM(C62:C66)</f>
        <v>1491181.77</v>
      </c>
      <c r="D67" s="130">
        <f t="shared" si="8"/>
        <v>1668252.82</v>
      </c>
      <c r="E67" s="121"/>
      <c r="F67" s="122"/>
      <c r="G67" s="78"/>
      <c r="H67" s="78"/>
      <c r="I67" s="78"/>
      <c r="O67" s="28"/>
      <c r="P67" s="28"/>
      <c r="Q67" s="28"/>
      <c r="R67" s="28"/>
    </row>
    <row r="68" spans="1:18" ht="12.75" customHeight="1" x14ac:dyDescent="0.3">
      <c r="A68" s="78"/>
      <c r="B68" s="78"/>
      <c r="C68" s="131"/>
      <c r="D68" s="131"/>
      <c r="E68" s="78"/>
      <c r="F68" s="122"/>
      <c r="G68" s="78"/>
      <c r="H68" s="78"/>
      <c r="I68" s="78"/>
      <c r="O68" s="28"/>
      <c r="P68" s="28"/>
      <c r="Q68" s="28"/>
      <c r="R68" s="28"/>
    </row>
    <row r="69" spans="1:18" ht="12.75" customHeight="1" x14ac:dyDescent="0.3">
      <c r="A69" s="172" t="s">
        <v>90</v>
      </c>
      <c r="B69" s="173"/>
      <c r="C69" s="132"/>
      <c r="D69" s="133">
        <v>15269.12</v>
      </c>
      <c r="E69" s="78"/>
      <c r="F69" s="122"/>
      <c r="G69" s="78"/>
      <c r="H69" s="78"/>
      <c r="I69" s="78"/>
      <c r="O69" s="28"/>
      <c r="P69" s="28"/>
      <c r="Q69" s="28"/>
      <c r="R69" s="28"/>
    </row>
    <row r="70" spans="1:18" ht="12.75" customHeight="1" x14ac:dyDescent="0.3">
      <c r="A70" s="118"/>
      <c r="B70" s="118"/>
      <c r="C70" s="132"/>
      <c r="D70" s="132"/>
      <c r="E70" s="78"/>
      <c r="F70" s="122"/>
      <c r="G70" s="78"/>
      <c r="H70" s="78"/>
      <c r="I70" s="78"/>
      <c r="O70" s="28"/>
      <c r="P70" s="28"/>
      <c r="Q70" s="28"/>
      <c r="R70" s="28"/>
    </row>
    <row r="71" spans="1:18" ht="12.75" customHeight="1" x14ac:dyDescent="0.3">
      <c r="A71" s="118"/>
      <c r="B71" s="118"/>
      <c r="C71" s="132"/>
      <c r="D71" s="132"/>
      <c r="E71" s="78"/>
      <c r="F71" s="122"/>
      <c r="G71" s="78"/>
      <c r="H71" s="78"/>
      <c r="I71" s="78"/>
      <c r="O71" s="28"/>
      <c r="P71" s="28"/>
      <c r="Q71" s="28"/>
      <c r="R71" s="28"/>
    </row>
    <row r="72" spans="1:18" ht="12.75" customHeight="1" x14ac:dyDescent="0.3">
      <c r="A72" s="176"/>
      <c r="B72" s="175"/>
      <c r="C72" s="134"/>
      <c r="D72" s="134"/>
      <c r="E72" s="78"/>
      <c r="F72" s="122"/>
      <c r="G72" s="78"/>
      <c r="H72" s="78"/>
      <c r="I72" s="78"/>
      <c r="O72" s="28"/>
      <c r="P72" s="28"/>
      <c r="Q72" s="28"/>
      <c r="R72" s="28"/>
    </row>
    <row r="73" spans="1:18" ht="12.75" customHeight="1" x14ac:dyDescent="0.3">
      <c r="A73" s="174" t="s">
        <v>91</v>
      </c>
      <c r="B73" s="175"/>
      <c r="C73" s="135">
        <f t="shared" ref="C73:D73" si="9">SUM(C69:C72)</f>
        <v>0</v>
      </c>
      <c r="D73" s="135">
        <f>SUM(D69:D72)</f>
        <v>15269.12</v>
      </c>
      <c r="E73" s="78"/>
      <c r="F73" s="122"/>
      <c r="G73" s="78"/>
      <c r="H73" s="78"/>
      <c r="I73" s="78"/>
      <c r="O73" s="28"/>
      <c r="P73" s="28"/>
      <c r="Q73" s="28"/>
      <c r="R73" s="28"/>
    </row>
    <row r="74" spans="1:18" ht="12.75" customHeight="1" x14ac:dyDescent="0.3">
      <c r="A74" s="78"/>
      <c r="B74" s="78"/>
      <c r="C74" s="136"/>
      <c r="D74" s="136"/>
      <c r="E74" s="78"/>
      <c r="F74" s="122"/>
      <c r="G74" s="78"/>
      <c r="H74" s="78"/>
      <c r="I74" s="78"/>
      <c r="O74" s="28"/>
      <c r="P74" s="28"/>
      <c r="Q74" s="28"/>
      <c r="R74" s="28"/>
    </row>
    <row r="75" spans="1:18" ht="12.75" customHeight="1" x14ac:dyDescent="0.3">
      <c r="A75" s="137" t="s">
        <v>75</v>
      </c>
      <c r="B75" s="138"/>
      <c r="C75" s="139">
        <f t="shared" ref="C75:D75" si="10">C67+C73</f>
        <v>1491181.77</v>
      </c>
      <c r="D75" s="139">
        <f>D67-D73</f>
        <v>1652983.7</v>
      </c>
      <c r="E75" s="78"/>
      <c r="F75" s="122"/>
      <c r="G75" s="78"/>
      <c r="H75" s="78"/>
      <c r="I75" s="78"/>
      <c r="O75" s="28"/>
      <c r="P75" s="28"/>
      <c r="Q75" s="28"/>
      <c r="R75" s="28"/>
    </row>
    <row r="76" spans="1:18" ht="12.75" customHeight="1" x14ac:dyDescent="0.3">
      <c r="A76" s="78"/>
      <c r="B76" s="78"/>
      <c r="C76" s="78"/>
      <c r="D76" s="78"/>
      <c r="E76" s="78"/>
      <c r="F76" s="122"/>
      <c r="G76" s="78"/>
      <c r="H76" s="78"/>
      <c r="I76" s="78"/>
      <c r="O76" s="28"/>
      <c r="P76" s="28"/>
      <c r="Q76" s="28"/>
      <c r="R76" s="28"/>
    </row>
    <row r="77" spans="1:18" ht="12.75" customHeight="1" x14ac:dyDescent="0.3">
      <c r="A77" s="137" t="s">
        <v>76</v>
      </c>
      <c r="B77" s="138"/>
      <c r="C77" s="138"/>
      <c r="D77" s="140">
        <f>D75-C75</f>
        <v>161801.92999999993</v>
      </c>
      <c r="E77" s="78"/>
      <c r="F77" s="141" t="s">
        <v>77</v>
      </c>
      <c r="G77" s="142">
        <f>+D59-D77</f>
        <v>0</v>
      </c>
      <c r="H77" s="78"/>
      <c r="I77" s="78"/>
      <c r="O77" s="28"/>
      <c r="P77" s="28"/>
      <c r="Q77" s="28"/>
      <c r="R77" s="28"/>
    </row>
    <row r="78" spans="1:18" ht="12.75" customHeight="1" x14ac:dyDescent="0.3">
      <c r="O78" s="28"/>
      <c r="P78" s="28"/>
      <c r="Q78" s="28"/>
      <c r="R78" s="28"/>
    </row>
    <row r="79" spans="1:18" ht="12.75" customHeight="1" x14ac:dyDescent="0.3">
      <c r="D79" s="143"/>
      <c r="O79" s="28"/>
      <c r="P79" s="28"/>
      <c r="Q79" s="28"/>
      <c r="R79" s="28"/>
    </row>
    <row r="80" spans="1:18" ht="12.75" customHeight="1" x14ac:dyDescent="0.3">
      <c r="O80" s="28"/>
      <c r="P80" s="28"/>
      <c r="Q80" s="28"/>
      <c r="R80" s="28"/>
    </row>
    <row r="81" spans="1:18" ht="12.75" customHeight="1" x14ac:dyDescent="0.3">
      <c r="A81" s="144"/>
      <c r="O81" s="28"/>
      <c r="P81" s="28"/>
      <c r="Q81" s="28"/>
      <c r="R81" s="28"/>
    </row>
    <row r="82" spans="1:18" ht="12.75" customHeight="1" x14ac:dyDescent="0.3">
      <c r="O82" s="28"/>
      <c r="P82" s="28"/>
      <c r="Q82" s="28"/>
      <c r="R82" s="28"/>
    </row>
    <row r="83" spans="1:18" ht="12.75" customHeight="1" x14ac:dyDescent="0.3">
      <c r="O83" s="28"/>
      <c r="P83" s="28"/>
      <c r="Q83" s="28"/>
      <c r="R83" s="28"/>
    </row>
    <row r="84" spans="1:18" ht="12.75" customHeight="1" x14ac:dyDescent="0.3">
      <c r="O84" s="28"/>
      <c r="P84" s="28"/>
      <c r="Q84" s="28"/>
      <c r="R84" s="28"/>
    </row>
    <row r="85" spans="1:18" ht="12.75" customHeight="1" x14ac:dyDescent="0.3">
      <c r="O85" s="28"/>
      <c r="P85" s="28"/>
      <c r="Q85" s="28"/>
      <c r="R85" s="28"/>
    </row>
    <row r="86" spans="1:18" ht="12.75" customHeight="1" x14ac:dyDescent="0.3">
      <c r="O86" s="28"/>
      <c r="P86" s="28"/>
      <c r="Q86" s="28"/>
      <c r="R86" s="28"/>
    </row>
    <row r="87" spans="1:18" ht="12.75" customHeight="1" x14ac:dyDescent="0.3">
      <c r="O87" s="28"/>
      <c r="P87" s="28"/>
      <c r="Q87" s="28"/>
      <c r="R87" s="28"/>
    </row>
    <row r="88" spans="1:18" ht="12.75" customHeight="1" x14ac:dyDescent="0.3">
      <c r="O88" s="28"/>
      <c r="P88" s="28"/>
      <c r="Q88" s="28"/>
      <c r="R88" s="28"/>
    </row>
    <row r="89" spans="1:18" ht="12.75" customHeight="1" x14ac:dyDescent="0.3">
      <c r="O89" s="28"/>
      <c r="P89" s="28"/>
      <c r="Q89" s="28"/>
      <c r="R89" s="28"/>
    </row>
    <row r="90" spans="1:18" ht="12.75" customHeight="1" x14ac:dyDescent="0.3">
      <c r="O90" s="28"/>
      <c r="P90" s="28"/>
      <c r="Q90" s="28"/>
      <c r="R90" s="28"/>
    </row>
    <row r="91" spans="1:18" ht="12.75" customHeight="1" x14ac:dyDescent="0.3">
      <c r="O91" s="28"/>
      <c r="P91" s="28"/>
      <c r="Q91" s="28"/>
      <c r="R91" s="28"/>
    </row>
    <row r="92" spans="1:18" ht="12.75" customHeight="1" x14ac:dyDescent="0.3">
      <c r="O92" s="28"/>
      <c r="P92" s="28"/>
      <c r="Q92" s="28"/>
      <c r="R92" s="28"/>
    </row>
    <row r="93" spans="1:18" ht="12.75" customHeight="1" x14ac:dyDescent="0.3">
      <c r="O93" s="28"/>
      <c r="P93" s="28"/>
      <c r="Q93" s="28"/>
      <c r="R93" s="28"/>
    </row>
    <row r="94" spans="1:18" ht="12.75" customHeight="1" x14ac:dyDescent="0.3">
      <c r="O94" s="28"/>
      <c r="P94" s="28"/>
      <c r="Q94" s="28"/>
      <c r="R94" s="28"/>
    </row>
    <row r="95" spans="1:18" ht="12.75" customHeight="1" x14ac:dyDescent="0.3">
      <c r="O95" s="28"/>
      <c r="P95" s="28"/>
      <c r="Q95" s="28"/>
      <c r="R95" s="28"/>
    </row>
    <row r="96" spans="1:18" ht="12.75" customHeight="1" x14ac:dyDescent="0.3">
      <c r="O96" s="28"/>
      <c r="P96" s="28"/>
      <c r="Q96" s="28"/>
      <c r="R96" s="28"/>
    </row>
    <row r="97" spans="15:18" ht="12.75" customHeight="1" x14ac:dyDescent="0.3">
      <c r="O97" s="28"/>
      <c r="P97" s="28"/>
      <c r="Q97" s="28"/>
      <c r="R97" s="28"/>
    </row>
    <row r="98" spans="15:18" ht="12.75" customHeight="1" x14ac:dyDescent="0.3">
      <c r="O98" s="28"/>
      <c r="P98" s="28"/>
      <c r="Q98" s="28"/>
      <c r="R98" s="28"/>
    </row>
    <row r="99" spans="15:18" ht="12.75" customHeight="1" x14ac:dyDescent="0.3">
      <c r="O99" s="28"/>
      <c r="P99" s="28"/>
      <c r="Q99" s="28"/>
      <c r="R99" s="28"/>
    </row>
    <row r="100" spans="15:18" ht="12.75" customHeight="1" x14ac:dyDescent="0.3">
      <c r="O100" s="28"/>
      <c r="P100" s="28"/>
      <c r="Q100" s="28"/>
      <c r="R100" s="28"/>
    </row>
    <row r="101" spans="15:18" ht="12.75" customHeight="1" x14ac:dyDescent="0.3">
      <c r="O101" s="28"/>
      <c r="P101" s="28"/>
      <c r="Q101" s="28"/>
      <c r="R101" s="28"/>
    </row>
    <row r="102" spans="15:18" ht="12.75" customHeight="1" x14ac:dyDescent="0.3">
      <c r="O102" s="28"/>
      <c r="P102" s="28"/>
      <c r="Q102" s="28"/>
      <c r="R102" s="28"/>
    </row>
    <row r="103" spans="15:18" ht="12.75" customHeight="1" x14ac:dyDescent="0.3">
      <c r="O103" s="28"/>
      <c r="P103" s="28"/>
      <c r="Q103" s="28"/>
      <c r="R103" s="28"/>
    </row>
    <row r="104" spans="15:18" ht="12.75" customHeight="1" x14ac:dyDescent="0.3">
      <c r="O104" s="28"/>
      <c r="P104" s="28"/>
      <c r="Q104" s="28"/>
      <c r="R104" s="28"/>
    </row>
    <row r="105" spans="15:18" ht="12.75" customHeight="1" x14ac:dyDescent="0.3">
      <c r="O105" s="28"/>
      <c r="P105" s="28"/>
      <c r="Q105" s="28"/>
      <c r="R105" s="28"/>
    </row>
    <row r="106" spans="15:18" ht="12.75" customHeight="1" x14ac:dyDescent="0.3">
      <c r="O106" s="28"/>
      <c r="P106" s="28"/>
      <c r="Q106" s="28"/>
      <c r="R106" s="28"/>
    </row>
    <row r="107" spans="15:18" ht="12.75" customHeight="1" x14ac:dyDescent="0.3">
      <c r="O107" s="28"/>
      <c r="P107" s="28"/>
      <c r="Q107" s="28"/>
      <c r="R107" s="28"/>
    </row>
    <row r="108" spans="15:18" ht="12.75" customHeight="1" x14ac:dyDescent="0.3">
      <c r="O108" s="28"/>
      <c r="P108" s="28"/>
      <c r="Q108" s="28"/>
      <c r="R108" s="28"/>
    </row>
    <row r="109" spans="15:18" ht="12.75" customHeight="1" x14ac:dyDescent="0.3">
      <c r="O109" s="28"/>
      <c r="P109" s="28"/>
      <c r="Q109" s="28"/>
      <c r="R109" s="28"/>
    </row>
    <row r="110" spans="15:18" ht="12.75" customHeight="1" x14ac:dyDescent="0.3">
      <c r="O110" s="28"/>
      <c r="P110" s="28"/>
      <c r="Q110" s="28"/>
      <c r="R110" s="28"/>
    </row>
    <row r="111" spans="15:18" ht="12.75" customHeight="1" x14ac:dyDescent="0.3">
      <c r="O111" s="28"/>
      <c r="P111" s="28"/>
      <c r="Q111" s="28"/>
      <c r="R111" s="28"/>
    </row>
    <row r="112" spans="15:18" ht="12.75" customHeight="1" x14ac:dyDescent="0.3">
      <c r="O112" s="28"/>
      <c r="P112" s="28"/>
      <c r="Q112" s="28"/>
      <c r="R112" s="28"/>
    </row>
    <row r="113" spans="15:18" ht="12.75" customHeight="1" x14ac:dyDescent="0.3">
      <c r="O113" s="28"/>
      <c r="P113" s="28"/>
      <c r="Q113" s="28"/>
      <c r="R113" s="28"/>
    </row>
    <row r="114" spans="15:18" ht="12.75" customHeight="1" x14ac:dyDescent="0.3">
      <c r="O114" s="28"/>
      <c r="P114" s="28"/>
      <c r="Q114" s="28"/>
      <c r="R114" s="28"/>
    </row>
    <row r="115" spans="15:18" ht="12.75" customHeight="1" x14ac:dyDescent="0.3">
      <c r="O115" s="28"/>
      <c r="P115" s="28"/>
      <c r="Q115" s="28"/>
      <c r="R115" s="28"/>
    </row>
    <row r="116" spans="15:18" ht="12.75" customHeight="1" x14ac:dyDescent="0.3">
      <c r="O116" s="28"/>
      <c r="P116" s="28"/>
      <c r="Q116" s="28"/>
      <c r="R116" s="28"/>
    </row>
    <row r="117" spans="15:18" ht="12.75" customHeight="1" x14ac:dyDescent="0.3">
      <c r="O117" s="28"/>
      <c r="P117" s="28"/>
      <c r="Q117" s="28"/>
      <c r="R117" s="28"/>
    </row>
    <row r="118" spans="15:18" ht="12.75" customHeight="1" x14ac:dyDescent="0.3">
      <c r="O118" s="28"/>
      <c r="P118" s="28"/>
      <c r="Q118" s="28"/>
      <c r="R118" s="28"/>
    </row>
    <row r="119" spans="15:18" ht="12.75" customHeight="1" x14ac:dyDescent="0.3">
      <c r="O119" s="28"/>
      <c r="P119" s="28"/>
      <c r="Q119" s="28"/>
      <c r="R119" s="28"/>
    </row>
    <row r="120" spans="15:18" ht="12.75" customHeight="1" x14ac:dyDescent="0.3">
      <c r="O120" s="28"/>
      <c r="P120" s="28"/>
      <c r="Q120" s="28"/>
      <c r="R120" s="28"/>
    </row>
    <row r="121" spans="15:18" ht="12.75" customHeight="1" x14ac:dyDescent="0.3">
      <c r="O121" s="28"/>
      <c r="P121" s="28"/>
      <c r="Q121" s="28"/>
      <c r="R121" s="28"/>
    </row>
    <row r="122" spans="15:18" ht="12.75" customHeight="1" x14ac:dyDescent="0.3">
      <c r="O122" s="28"/>
      <c r="P122" s="28"/>
      <c r="Q122" s="28"/>
      <c r="R122" s="28"/>
    </row>
    <row r="123" spans="15:18" ht="12.75" customHeight="1" x14ac:dyDescent="0.3">
      <c r="O123" s="28"/>
      <c r="P123" s="28"/>
      <c r="Q123" s="28"/>
      <c r="R123" s="28"/>
    </row>
    <row r="124" spans="15:18" ht="12.75" customHeight="1" x14ac:dyDescent="0.3">
      <c r="O124" s="28"/>
      <c r="P124" s="28"/>
      <c r="Q124" s="28"/>
      <c r="R124" s="28"/>
    </row>
    <row r="125" spans="15:18" ht="12.75" customHeight="1" x14ac:dyDescent="0.3">
      <c r="O125" s="28"/>
      <c r="P125" s="28"/>
      <c r="Q125" s="28"/>
      <c r="R125" s="28"/>
    </row>
    <row r="126" spans="15:18" ht="12.75" customHeight="1" x14ac:dyDescent="0.3">
      <c r="O126" s="28"/>
      <c r="P126" s="28"/>
      <c r="Q126" s="28"/>
      <c r="R126" s="28"/>
    </row>
    <row r="127" spans="15:18" ht="12.75" customHeight="1" x14ac:dyDescent="0.3">
      <c r="O127" s="28"/>
      <c r="P127" s="28"/>
      <c r="Q127" s="28"/>
      <c r="R127" s="28"/>
    </row>
    <row r="128" spans="15:18" ht="12.75" customHeight="1" x14ac:dyDescent="0.3">
      <c r="O128" s="28"/>
      <c r="P128" s="28"/>
      <c r="Q128" s="28"/>
      <c r="R128" s="28"/>
    </row>
    <row r="129" spans="15:18" ht="12.75" customHeight="1" x14ac:dyDescent="0.3">
      <c r="O129" s="28"/>
      <c r="P129" s="28"/>
      <c r="Q129" s="28"/>
      <c r="R129" s="28"/>
    </row>
    <row r="130" spans="15:18" ht="12.75" customHeight="1" x14ac:dyDescent="0.3">
      <c r="O130" s="28"/>
      <c r="P130" s="28"/>
      <c r="Q130" s="28"/>
      <c r="R130" s="28"/>
    </row>
    <row r="131" spans="15:18" ht="12.75" customHeight="1" x14ac:dyDescent="0.3">
      <c r="O131" s="28"/>
      <c r="P131" s="28"/>
      <c r="Q131" s="28"/>
      <c r="R131" s="28"/>
    </row>
    <row r="132" spans="15:18" ht="12.75" customHeight="1" x14ac:dyDescent="0.3">
      <c r="O132" s="28"/>
      <c r="P132" s="28"/>
      <c r="Q132" s="28"/>
      <c r="R132" s="28"/>
    </row>
    <row r="133" spans="15:18" ht="12.75" customHeight="1" x14ac:dyDescent="0.3">
      <c r="O133" s="28"/>
      <c r="P133" s="28"/>
      <c r="Q133" s="28"/>
      <c r="R133" s="28"/>
    </row>
    <row r="134" spans="15:18" ht="12.75" customHeight="1" x14ac:dyDescent="0.3">
      <c r="O134" s="28"/>
      <c r="P134" s="28"/>
      <c r="Q134" s="28"/>
      <c r="R134" s="28"/>
    </row>
    <row r="135" spans="15:18" ht="12.75" customHeight="1" x14ac:dyDescent="0.3">
      <c r="O135" s="28"/>
      <c r="P135" s="28"/>
      <c r="Q135" s="28"/>
      <c r="R135" s="28"/>
    </row>
    <row r="136" spans="15:18" ht="12.75" customHeight="1" x14ac:dyDescent="0.3">
      <c r="O136" s="28"/>
      <c r="P136" s="28"/>
      <c r="Q136" s="28"/>
      <c r="R136" s="28"/>
    </row>
    <row r="137" spans="15:18" ht="12.75" customHeight="1" x14ac:dyDescent="0.3">
      <c r="O137" s="28"/>
      <c r="P137" s="28"/>
      <c r="Q137" s="28"/>
      <c r="R137" s="28"/>
    </row>
    <row r="138" spans="15:18" ht="12.75" customHeight="1" x14ac:dyDescent="0.3">
      <c r="O138" s="28"/>
      <c r="P138" s="28"/>
      <c r="Q138" s="28"/>
      <c r="R138" s="28"/>
    </row>
    <row r="139" spans="15:18" ht="12.75" customHeight="1" x14ac:dyDescent="0.3">
      <c r="O139" s="28"/>
      <c r="P139" s="28"/>
      <c r="Q139" s="28"/>
      <c r="R139" s="28"/>
    </row>
    <row r="140" spans="15:18" ht="12.75" customHeight="1" x14ac:dyDescent="0.3">
      <c r="O140" s="28"/>
      <c r="P140" s="28"/>
      <c r="Q140" s="28"/>
      <c r="R140" s="28"/>
    </row>
    <row r="141" spans="15:18" ht="12.75" customHeight="1" x14ac:dyDescent="0.3">
      <c r="O141" s="28"/>
      <c r="P141" s="28"/>
      <c r="Q141" s="28"/>
      <c r="R141" s="28"/>
    </row>
    <row r="142" spans="15:18" ht="12.75" customHeight="1" x14ac:dyDescent="0.3">
      <c r="O142" s="28"/>
      <c r="P142" s="28"/>
      <c r="Q142" s="28"/>
      <c r="R142" s="28"/>
    </row>
    <row r="143" spans="15:18" ht="12.75" customHeight="1" x14ac:dyDescent="0.3">
      <c r="O143" s="28"/>
      <c r="P143" s="28"/>
      <c r="Q143" s="28"/>
      <c r="R143" s="28"/>
    </row>
    <row r="144" spans="15:18" ht="12.75" customHeight="1" x14ac:dyDescent="0.3">
      <c r="O144" s="28"/>
      <c r="P144" s="28"/>
      <c r="Q144" s="28"/>
      <c r="R144" s="28"/>
    </row>
    <row r="145" spans="15:18" ht="12.75" customHeight="1" x14ac:dyDescent="0.3">
      <c r="O145" s="28"/>
      <c r="P145" s="28"/>
      <c r="Q145" s="28"/>
      <c r="R145" s="28"/>
    </row>
    <row r="146" spans="15:18" ht="12.75" customHeight="1" x14ac:dyDescent="0.3">
      <c r="O146" s="28"/>
      <c r="P146" s="28"/>
      <c r="Q146" s="28"/>
      <c r="R146" s="28"/>
    </row>
    <row r="147" spans="15:18" ht="12.75" customHeight="1" x14ac:dyDescent="0.3">
      <c r="O147" s="28"/>
      <c r="P147" s="28"/>
      <c r="Q147" s="28"/>
      <c r="R147" s="28"/>
    </row>
    <row r="148" spans="15:18" ht="12.75" customHeight="1" x14ac:dyDescent="0.3">
      <c r="O148" s="28"/>
      <c r="P148" s="28"/>
      <c r="Q148" s="28"/>
      <c r="R148" s="28"/>
    </row>
    <row r="149" spans="15:18" ht="12.75" customHeight="1" x14ac:dyDescent="0.3">
      <c r="O149" s="28"/>
      <c r="P149" s="28"/>
      <c r="Q149" s="28"/>
      <c r="R149" s="28"/>
    </row>
    <row r="150" spans="15:18" ht="12.75" customHeight="1" x14ac:dyDescent="0.3">
      <c r="O150" s="28"/>
      <c r="P150" s="28"/>
      <c r="Q150" s="28"/>
      <c r="R150" s="28"/>
    </row>
    <row r="151" spans="15:18" ht="12.75" customHeight="1" x14ac:dyDescent="0.3">
      <c r="O151" s="28"/>
      <c r="P151" s="28"/>
      <c r="Q151" s="28"/>
      <c r="R151" s="28"/>
    </row>
    <row r="152" spans="15:18" ht="12.75" customHeight="1" x14ac:dyDescent="0.3">
      <c r="O152" s="28"/>
      <c r="P152" s="28"/>
      <c r="Q152" s="28"/>
      <c r="R152" s="28"/>
    </row>
    <row r="153" spans="15:18" ht="12.75" customHeight="1" x14ac:dyDescent="0.3">
      <c r="O153" s="28"/>
      <c r="P153" s="28"/>
      <c r="Q153" s="28"/>
      <c r="R153" s="28"/>
    </row>
    <row r="154" spans="15:18" ht="12.75" customHeight="1" x14ac:dyDescent="0.3">
      <c r="O154" s="28"/>
      <c r="P154" s="28"/>
      <c r="Q154" s="28"/>
      <c r="R154" s="28"/>
    </row>
    <row r="155" spans="15:18" ht="12.75" customHeight="1" x14ac:dyDescent="0.3">
      <c r="O155" s="28"/>
      <c r="P155" s="28"/>
      <c r="Q155" s="28"/>
      <c r="R155" s="28"/>
    </row>
    <row r="156" spans="15:18" ht="12.75" customHeight="1" x14ac:dyDescent="0.3">
      <c r="O156" s="28"/>
      <c r="P156" s="28"/>
      <c r="Q156" s="28"/>
      <c r="R156" s="28"/>
    </row>
    <row r="157" spans="15:18" ht="12.75" customHeight="1" x14ac:dyDescent="0.3">
      <c r="O157" s="28"/>
      <c r="P157" s="28"/>
      <c r="Q157" s="28"/>
      <c r="R157" s="28"/>
    </row>
    <row r="158" spans="15:18" ht="12.75" customHeight="1" x14ac:dyDescent="0.3">
      <c r="O158" s="28"/>
      <c r="P158" s="28"/>
      <c r="Q158" s="28"/>
      <c r="R158" s="28"/>
    </row>
    <row r="159" spans="15:18" ht="12.75" customHeight="1" x14ac:dyDescent="0.3">
      <c r="O159" s="28"/>
      <c r="P159" s="28"/>
      <c r="Q159" s="28"/>
      <c r="R159" s="28"/>
    </row>
    <row r="160" spans="15:18" ht="12.75" customHeight="1" x14ac:dyDescent="0.3">
      <c r="O160" s="28"/>
      <c r="P160" s="28"/>
      <c r="Q160" s="28"/>
      <c r="R160" s="28"/>
    </row>
    <row r="161" spans="15:18" ht="12.75" customHeight="1" x14ac:dyDescent="0.3">
      <c r="O161" s="28"/>
      <c r="P161" s="28"/>
      <c r="Q161" s="28"/>
      <c r="R161" s="28"/>
    </row>
    <row r="162" spans="15:18" ht="12.75" customHeight="1" x14ac:dyDescent="0.3">
      <c r="O162" s="28"/>
      <c r="P162" s="28"/>
      <c r="Q162" s="28"/>
      <c r="R162" s="28"/>
    </row>
    <row r="163" spans="15:18" ht="12.75" customHeight="1" x14ac:dyDescent="0.3">
      <c r="O163" s="28"/>
      <c r="P163" s="28"/>
      <c r="Q163" s="28"/>
      <c r="R163" s="28"/>
    </row>
    <row r="164" spans="15:18" ht="12.75" customHeight="1" x14ac:dyDescent="0.3">
      <c r="O164" s="28"/>
      <c r="P164" s="28"/>
      <c r="Q164" s="28"/>
      <c r="R164" s="28"/>
    </row>
    <row r="165" spans="15:18" ht="12.75" customHeight="1" x14ac:dyDescent="0.3">
      <c r="O165" s="28"/>
      <c r="P165" s="28"/>
      <c r="Q165" s="28"/>
      <c r="R165" s="28"/>
    </row>
    <row r="166" spans="15:18" ht="12.75" customHeight="1" x14ac:dyDescent="0.3">
      <c r="O166" s="28"/>
      <c r="P166" s="28"/>
      <c r="Q166" s="28"/>
      <c r="R166" s="28"/>
    </row>
    <row r="167" spans="15:18" ht="12.75" customHeight="1" x14ac:dyDescent="0.3">
      <c r="O167" s="28"/>
      <c r="P167" s="28"/>
      <c r="Q167" s="28"/>
      <c r="R167" s="28"/>
    </row>
    <row r="168" spans="15:18" ht="12.75" customHeight="1" x14ac:dyDescent="0.3">
      <c r="O168" s="28"/>
      <c r="P168" s="28"/>
      <c r="Q168" s="28"/>
      <c r="R168" s="28"/>
    </row>
    <row r="169" spans="15:18" ht="12.75" customHeight="1" x14ac:dyDescent="0.3">
      <c r="O169" s="28"/>
      <c r="P169" s="28"/>
      <c r="Q169" s="28"/>
      <c r="R169" s="28"/>
    </row>
    <row r="170" spans="15:18" ht="12.75" customHeight="1" x14ac:dyDescent="0.3">
      <c r="O170" s="28"/>
      <c r="P170" s="28"/>
      <c r="Q170" s="28"/>
      <c r="R170" s="28"/>
    </row>
    <row r="171" spans="15:18" ht="12.75" customHeight="1" x14ac:dyDescent="0.3">
      <c r="O171" s="28"/>
      <c r="P171" s="28"/>
      <c r="Q171" s="28"/>
      <c r="R171" s="28"/>
    </row>
    <row r="172" spans="15:18" ht="12.75" customHeight="1" x14ac:dyDescent="0.3">
      <c r="O172" s="28"/>
      <c r="P172" s="28"/>
      <c r="Q172" s="28"/>
      <c r="R172" s="28"/>
    </row>
    <row r="173" spans="15:18" ht="12.75" customHeight="1" x14ac:dyDescent="0.3">
      <c r="O173" s="28"/>
      <c r="P173" s="28"/>
      <c r="Q173" s="28"/>
      <c r="R173" s="28"/>
    </row>
    <row r="174" spans="15:18" ht="12.75" customHeight="1" x14ac:dyDescent="0.3">
      <c r="O174" s="28"/>
      <c r="P174" s="28"/>
      <c r="Q174" s="28"/>
      <c r="R174" s="28"/>
    </row>
    <row r="175" spans="15:18" ht="12.75" customHeight="1" x14ac:dyDescent="0.3">
      <c r="O175" s="28"/>
      <c r="P175" s="28"/>
      <c r="Q175" s="28"/>
      <c r="R175" s="28"/>
    </row>
    <row r="176" spans="15:18" ht="12.75" customHeight="1" x14ac:dyDescent="0.3">
      <c r="O176" s="28"/>
      <c r="P176" s="28"/>
      <c r="Q176" s="28"/>
      <c r="R176" s="28"/>
    </row>
    <row r="177" spans="15:18" ht="12.75" customHeight="1" x14ac:dyDescent="0.3">
      <c r="O177" s="28"/>
      <c r="P177" s="28"/>
      <c r="Q177" s="28"/>
      <c r="R177" s="28"/>
    </row>
    <row r="178" spans="15:18" ht="12.75" customHeight="1" x14ac:dyDescent="0.3">
      <c r="O178" s="28"/>
      <c r="P178" s="28"/>
      <c r="Q178" s="28"/>
      <c r="R178" s="28"/>
    </row>
    <row r="179" spans="15:18" ht="12.75" customHeight="1" x14ac:dyDescent="0.3">
      <c r="O179" s="28"/>
      <c r="P179" s="28"/>
      <c r="Q179" s="28"/>
      <c r="R179" s="28"/>
    </row>
    <row r="180" spans="15:18" ht="12.75" customHeight="1" x14ac:dyDescent="0.3">
      <c r="O180" s="28"/>
      <c r="P180" s="28"/>
      <c r="Q180" s="28"/>
      <c r="R180" s="28"/>
    </row>
    <row r="181" spans="15:18" ht="12.75" customHeight="1" x14ac:dyDescent="0.3">
      <c r="O181" s="28"/>
      <c r="P181" s="28"/>
      <c r="Q181" s="28"/>
      <c r="R181" s="28"/>
    </row>
    <row r="182" spans="15:18" ht="12.75" customHeight="1" x14ac:dyDescent="0.3">
      <c r="O182" s="28"/>
      <c r="P182" s="28"/>
      <c r="Q182" s="28"/>
      <c r="R182" s="28"/>
    </row>
    <row r="183" spans="15:18" ht="12.75" customHeight="1" x14ac:dyDescent="0.3">
      <c r="O183" s="28"/>
      <c r="P183" s="28"/>
      <c r="Q183" s="28"/>
      <c r="R183" s="28"/>
    </row>
    <row r="184" spans="15:18" ht="12.75" customHeight="1" x14ac:dyDescent="0.3">
      <c r="O184" s="28"/>
      <c r="P184" s="28"/>
      <c r="Q184" s="28"/>
      <c r="R184" s="28"/>
    </row>
    <row r="185" spans="15:18" ht="12.75" customHeight="1" x14ac:dyDescent="0.3">
      <c r="O185" s="28"/>
      <c r="P185" s="28"/>
      <c r="Q185" s="28"/>
      <c r="R185" s="28"/>
    </row>
    <row r="186" spans="15:18" ht="12.75" customHeight="1" x14ac:dyDescent="0.3">
      <c r="O186" s="28"/>
      <c r="P186" s="28"/>
      <c r="Q186" s="28"/>
      <c r="R186" s="28"/>
    </row>
    <row r="187" spans="15:18" ht="12.75" customHeight="1" x14ac:dyDescent="0.3">
      <c r="O187" s="28"/>
      <c r="P187" s="28"/>
      <c r="Q187" s="28"/>
      <c r="R187" s="28"/>
    </row>
    <row r="188" spans="15:18" ht="12.75" customHeight="1" x14ac:dyDescent="0.3">
      <c r="O188" s="28"/>
      <c r="P188" s="28"/>
      <c r="Q188" s="28"/>
      <c r="R188" s="28"/>
    </row>
    <row r="189" spans="15:18" ht="12.75" customHeight="1" x14ac:dyDescent="0.3">
      <c r="O189" s="28"/>
      <c r="P189" s="28"/>
      <c r="Q189" s="28"/>
      <c r="R189" s="28"/>
    </row>
    <row r="190" spans="15:18" ht="12.75" customHeight="1" x14ac:dyDescent="0.3">
      <c r="O190" s="28"/>
      <c r="P190" s="28"/>
      <c r="Q190" s="28"/>
      <c r="R190" s="28"/>
    </row>
    <row r="191" spans="15:18" ht="12.75" customHeight="1" x14ac:dyDescent="0.3">
      <c r="O191" s="28"/>
      <c r="P191" s="28"/>
      <c r="Q191" s="28"/>
      <c r="R191" s="28"/>
    </row>
    <row r="192" spans="15:18" ht="12.75" customHeight="1" x14ac:dyDescent="0.3">
      <c r="O192" s="28"/>
      <c r="P192" s="28"/>
      <c r="Q192" s="28"/>
      <c r="R192" s="28"/>
    </row>
    <row r="193" spans="15:18" ht="12.75" customHeight="1" x14ac:dyDescent="0.3">
      <c r="O193" s="28"/>
      <c r="P193" s="28"/>
      <c r="Q193" s="28"/>
      <c r="R193" s="28"/>
    </row>
    <row r="194" spans="15:18" ht="12.75" customHeight="1" x14ac:dyDescent="0.3">
      <c r="O194" s="28"/>
      <c r="P194" s="28"/>
      <c r="Q194" s="28"/>
      <c r="R194" s="28"/>
    </row>
    <row r="195" spans="15:18" ht="12.75" customHeight="1" x14ac:dyDescent="0.3">
      <c r="O195" s="28"/>
      <c r="P195" s="28"/>
      <c r="Q195" s="28"/>
      <c r="R195" s="28"/>
    </row>
    <row r="196" spans="15:18" ht="12.75" customHeight="1" x14ac:dyDescent="0.3">
      <c r="O196" s="28"/>
      <c r="P196" s="28"/>
      <c r="Q196" s="28"/>
      <c r="R196" s="28"/>
    </row>
    <row r="197" spans="15:18" ht="12.75" customHeight="1" x14ac:dyDescent="0.3">
      <c r="O197" s="28"/>
      <c r="P197" s="28"/>
      <c r="Q197" s="28"/>
      <c r="R197" s="28"/>
    </row>
    <row r="198" spans="15:18" ht="12.75" customHeight="1" x14ac:dyDescent="0.3">
      <c r="O198" s="28"/>
      <c r="P198" s="28"/>
      <c r="Q198" s="28"/>
      <c r="R198" s="28"/>
    </row>
    <row r="199" spans="15:18" ht="12.75" customHeight="1" x14ac:dyDescent="0.3">
      <c r="O199" s="28"/>
      <c r="P199" s="28"/>
      <c r="Q199" s="28"/>
      <c r="R199" s="28"/>
    </row>
    <row r="200" spans="15:18" ht="12.75" customHeight="1" x14ac:dyDescent="0.3">
      <c r="O200" s="28"/>
      <c r="P200" s="28"/>
      <c r="Q200" s="28"/>
      <c r="R200" s="28"/>
    </row>
    <row r="201" spans="15:18" ht="12.75" customHeight="1" x14ac:dyDescent="0.3">
      <c r="O201" s="28"/>
      <c r="P201" s="28"/>
      <c r="Q201" s="28"/>
      <c r="R201" s="28"/>
    </row>
    <row r="202" spans="15:18" ht="12.75" customHeight="1" x14ac:dyDescent="0.3">
      <c r="O202" s="28"/>
      <c r="P202" s="28"/>
      <c r="Q202" s="28"/>
      <c r="R202" s="28"/>
    </row>
    <row r="203" spans="15:18" ht="12.75" customHeight="1" x14ac:dyDescent="0.3">
      <c r="O203" s="28"/>
      <c r="P203" s="28"/>
      <c r="Q203" s="28"/>
      <c r="R203" s="28"/>
    </row>
    <row r="204" spans="15:18" ht="12.75" customHeight="1" x14ac:dyDescent="0.3">
      <c r="O204" s="28"/>
      <c r="P204" s="28"/>
      <c r="Q204" s="28"/>
      <c r="R204" s="28"/>
    </row>
    <row r="205" spans="15:18" ht="12.75" customHeight="1" x14ac:dyDescent="0.3">
      <c r="O205" s="28"/>
      <c r="P205" s="28"/>
      <c r="Q205" s="28"/>
      <c r="R205" s="28"/>
    </row>
    <row r="206" spans="15:18" ht="12.75" customHeight="1" x14ac:dyDescent="0.3">
      <c r="O206" s="28"/>
      <c r="P206" s="28"/>
      <c r="Q206" s="28"/>
      <c r="R206" s="28"/>
    </row>
    <row r="207" spans="15:18" ht="12.75" customHeight="1" x14ac:dyDescent="0.3">
      <c r="O207" s="28"/>
      <c r="P207" s="28"/>
      <c r="Q207" s="28"/>
      <c r="R207" s="28"/>
    </row>
    <row r="208" spans="15:18" ht="12.75" customHeight="1" x14ac:dyDescent="0.3">
      <c r="O208" s="28"/>
      <c r="P208" s="28"/>
      <c r="Q208" s="28"/>
      <c r="R208" s="28"/>
    </row>
    <row r="209" spans="15:18" ht="12.75" customHeight="1" x14ac:dyDescent="0.3">
      <c r="O209" s="28"/>
      <c r="P209" s="28"/>
      <c r="Q209" s="28"/>
      <c r="R209" s="28"/>
    </row>
    <row r="210" spans="15:18" ht="12.75" customHeight="1" x14ac:dyDescent="0.3">
      <c r="O210" s="28"/>
      <c r="P210" s="28"/>
      <c r="Q210" s="28"/>
      <c r="R210" s="28"/>
    </row>
    <row r="211" spans="15:18" ht="12.75" customHeight="1" x14ac:dyDescent="0.3">
      <c r="O211" s="28"/>
      <c r="P211" s="28"/>
      <c r="Q211" s="28"/>
      <c r="R211" s="28"/>
    </row>
    <row r="212" spans="15:18" ht="12.75" customHeight="1" x14ac:dyDescent="0.3">
      <c r="O212" s="28"/>
      <c r="P212" s="28"/>
      <c r="Q212" s="28"/>
      <c r="R212" s="28"/>
    </row>
    <row r="213" spans="15:18" ht="12.75" customHeight="1" x14ac:dyDescent="0.3">
      <c r="O213" s="28"/>
      <c r="P213" s="28"/>
      <c r="Q213" s="28"/>
      <c r="R213" s="28"/>
    </row>
    <row r="214" spans="15:18" ht="12.75" customHeight="1" x14ac:dyDescent="0.3">
      <c r="O214" s="28"/>
      <c r="P214" s="28"/>
      <c r="Q214" s="28"/>
      <c r="R214" s="28"/>
    </row>
    <row r="215" spans="15:18" ht="12.75" customHeight="1" x14ac:dyDescent="0.3">
      <c r="O215" s="28"/>
      <c r="P215" s="28"/>
      <c r="Q215" s="28"/>
      <c r="R215" s="28"/>
    </row>
    <row r="216" spans="15:18" ht="12.75" customHeight="1" x14ac:dyDescent="0.3">
      <c r="O216" s="28"/>
      <c r="P216" s="28"/>
      <c r="Q216" s="28"/>
      <c r="R216" s="28"/>
    </row>
    <row r="217" spans="15:18" ht="12.75" customHeight="1" x14ac:dyDescent="0.3">
      <c r="O217" s="28"/>
      <c r="P217" s="28"/>
      <c r="Q217" s="28"/>
      <c r="R217" s="28"/>
    </row>
    <row r="218" spans="15:18" ht="12.75" customHeight="1" x14ac:dyDescent="0.3">
      <c r="O218" s="28"/>
      <c r="P218" s="28"/>
      <c r="Q218" s="28"/>
      <c r="R218" s="28"/>
    </row>
    <row r="219" spans="15:18" ht="12.75" customHeight="1" x14ac:dyDescent="0.3">
      <c r="O219" s="28"/>
      <c r="P219" s="28"/>
      <c r="Q219" s="28"/>
      <c r="R219" s="28"/>
    </row>
    <row r="220" spans="15:18" ht="12.75" customHeight="1" x14ac:dyDescent="0.3">
      <c r="O220" s="28"/>
      <c r="P220" s="28"/>
      <c r="Q220" s="28"/>
      <c r="R220" s="28"/>
    </row>
    <row r="221" spans="15:18" ht="12.75" customHeight="1" x14ac:dyDescent="0.3">
      <c r="O221" s="28"/>
      <c r="P221" s="28"/>
      <c r="Q221" s="28"/>
      <c r="R221" s="28"/>
    </row>
    <row r="222" spans="15:18" ht="12.75" customHeight="1" x14ac:dyDescent="0.3">
      <c r="O222" s="28"/>
      <c r="P222" s="28"/>
      <c r="Q222" s="28"/>
      <c r="R222" s="28"/>
    </row>
    <row r="223" spans="15:18" ht="12.75" customHeight="1" x14ac:dyDescent="0.3">
      <c r="O223" s="28"/>
      <c r="P223" s="28"/>
      <c r="Q223" s="28"/>
      <c r="R223" s="28"/>
    </row>
    <row r="224" spans="15:18" ht="12.75" customHeight="1" x14ac:dyDescent="0.3">
      <c r="O224" s="28"/>
      <c r="P224" s="28"/>
      <c r="Q224" s="28"/>
      <c r="R224" s="28"/>
    </row>
    <row r="225" spans="15:18" ht="12.75" customHeight="1" x14ac:dyDescent="0.3">
      <c r="O225" s="28"/>
      <c r="P225" s="28"/>
      <c r="Q225" s="28"/>
      <c r="R225" s="28"/>
    </row>
    <row r="226" spans="15:18" ht="12.75" customHeight="1" x14ac:dyDescent="0.3">
      <c r="O226" s="28"/>
      <c r="P226" s="28"/>
      <c r="Q226" s="28"/>
      <c r="R226" s="28"/>
    </row>
    <row r="227" spans="15:18" ht="12.75" customHeight="1" x14ac:dyDescent="0.3">
      <c r="O227" s="28"/>
      <c r="P227" s="28"/>
      <c r="Q227" s="28"/>
      <c r="R227" s="28"/>
    </row>
    <row r="228" spans="15:18" ht="12.75" customHeight="1" x14ac:dyDescent="0.3">
      <c r="O228" s="28"/>
      <c r="P228" s="28"/>
      <c r="Q228" s="28"/>
      <c r="R228" s="28"/>
    </row>
    <row r="229" spans="15:18" ht="12.75" customHeight="1" x14ac:dyDescent="0.3">
      <c r="O229" s="28"/>
      <c r="P229" s="28"/>
      <c r="Q229" s="28"/>
      <c r="R229" s="28"/>
    </row>
    <row r="230" spans="15:18" ht="12.75" customHeight="1" x14ac:dyDescent="0.3">
      <c r="O230" s="28"/>
      <c r="P230" s="28"/>
      <c r="Q230" s="28"/>
      <c r="R230" s="28"/>
    </row>
    <row r="231" spans="15:18" ht="12.75" customHeight="1" x14ac:dyDescent="0.3">
      <c r="O231" s="28"/>
      <c r="P231" s="28"/>
      <c r="Q231" s="28"/>
      <c r="R231" s="28"/>
    </row>
    <row r="232" spans="15:18" ht="12.75" customHeight="1" x14ac:dyDescent="0.3">
      <c r="O232" s="28"/>
      <c r="P232" s="28"/>
      <c r="Q232" s="28"/>
      <c r="R232" s="28"/>
    </row>
    <row r="233" spans="15:18" ht="12.75" customHeight="1" x14ac:dyDescent="0.3">
      <c r="O233" s="28"/>
      <c r="P233" s="28"/>
      <c r="Q233" s="28"/>
      <c r="R233" s="28"/>
    </row>
    <row r="234" spans="15:18" ht="12.75" customHeight="1" x14ac:dyDescent="0.3">
      <c r="O234" s="28"/>
      <c r="P234" s="28"/>
      <c r="Q234" s="28"/>
      <c r="R234" s="28"/>
    </row>
    <row r="235" spans="15:18" ht="12.75" customHeight="1" x14ac:dyDescent="0.3">
      <c r="O235" s="28"/>
      <c r="P235" s="28"/>
      <c r="Q235" s="28"/>
      <c r="R235" s="28"/>
    </row>
    <row r="236" spans="15:18" ht="12.75" customHeight="1" x14ac:dyDescent="0.3">
      <c r="O236" s="28"/>
      <c r="P236" s="28"/>
      <c r="Q236" s="28"/>
      <c r="R236" s="28"/>
    </row>
    <row r="237" spans="15:18" ht="12.75" customHeight="1" x14ac:dyDescent="0.3">
      <c r="O237" s="28"/>
      <c r="P237" s="28"/>
      <c r="Q237" s="28"/>
      <c r="R237" s="28"/>
    </row>
    <row r="238" spans="15:18" ht="12.75" customHeight="1" x14ac:dyDescent="0.3">
      <c r="O238" s="28"/>
      <c r="P238" s="28"/>
      <c r="Q238" s="28"/>
      <c r="R238" s="28"/>
    </row>
    <row r="239" spans="15:18" ht="12.75" customHeight="1" x14ac:dyDescent="0.3">
      <c r="O239" s="28"/>
      <c r="P239" s="28"/>
      <c r="Q239" s="28"/>
      <c r="R239" s="28"/>
    </row>
    <row r="240" spans="15:18" ht="12.75" customHeight="1" x14ac:dyDescent="0.3">
      <c r="O240" s="28"/>
      <c r="P240" s="28"/>
      <c r="Q240" s="28"/>
      <c r="R240" s="28"/>
    </row>
    <row r="241" spans="15:18" ht="12.75" customHeight="1" x14ac:dyDescent="0.3">
      <c r="O241" s="28"/>
      <c r="P241" s="28"/>
      <c r="Q241" s="28"/>
      <c r="R241" s="28"/>
    </row>
    <row r="242" spans="15:18" ht="12.75" customHeight="1" x14ac:dyDescent="0.3">
      <c r="O242" s="28"/>
      <c r="P242" s="28"/>
      <c r="Q242" s="28"/>
      <c r="R242" s="28"/>
    </row>
    <row r="243" spans="15:18" ht="12.75" customHeight="1" x14ac:dyDescent="0.3">
      <c r="O243" s="28"/>
      <c r="P243" s="28"/>
      <c r="Q243" s="28"/>
      <c r="R243" s="28"/>
    </row>
    <row r="244" spans="15:18" ht="12.75" customHeight="1" x14ac:dyDescent="0.3">
      <c r="O244" s="28"/>
      <c r="P244" s="28"/>
      <c r="Q244" s="28"/>
      <c r="R244" s="28"/>
    </row>
    <row r="245" spans="15:18" ht="12.75" customHeight="1" x14ac:dyDescent="0.3">
      <c r="O245" s="28"/>
      <c r="P245" s="28"/>
      <c r="Q245" s="28"/>
      <c r="R245" s="28"/>
    </row>
    <row r="246" spans="15:18" ht="12.75" customHeight="1" x14ac:dyDescent="0.3">
      <c r="O246" s="28"/>
      <c r="P246" s="28"/>
      <c r="Q246" s="28"/>
      <c r="R246" s="28"/>
    </row>
    <row r="247" spans="15:18" ht="12.75" customHeight="1" x14ac:dyDescent="0.3">
      <c r="O247" s="28"/>
      <c r="P247" s="28"/>
      <c r="Q247" s="28"/>
      <c r="R247" s="28"/>
    </row>
    <row r="248" spans="15:18" ht="12.75" customHeight="1" x14ac:dyDescent="0.3">
      <c r="O248" s="28"/>
      <c r="P248" s="28"/>
      <c r="Q248" s="28"/>
      <c r="R248" s="28"/>
    </row>
    <row r="249" spans="15:18" ht="12.75" customHeight="1" x14ac:dyDescent="0.3">
      <c r="O249" s="28"/>
      <c r="P249" s="28"/>
      <c r="Q249" s="28"/>
      <c r="R249" s="28"/>
    </row>
    <row r="250" spans="15:18" ht="12.75" customHeight="1" x14ac:dyDescent="0.3">
      <c r="O250" s="28"/>
      <c r="P250" s="28"/>
      <c r="Q250" s="28"/>
      <c r="R250" s="28"/>
    </row>
    <row r="251" spans="15:18" ht="12.75" customHeight="1" x14ac:dyDescent="0.3">
      <c r="O251" s="28"/>
      <c r="P251" s="28"/>
      <c r="Q251" s="28"/>
      <c r="R251" s="28"/>
    </row>
    <row r="252" spans="15:18" ht="12.75" customHeight="1" x14ac:dyDescent="0.3">
      <c r="O252" s="28"/>
      <c r="P252" s="28"/>
      <c r="Q252" s="28"/>
      <c r="R252" s="28"/>
    </row>
    <row r="253" spans="15:18" ht="12.75" customHeight="1" x14ac:dyDescent="0.3">
      <c r="O253" s="28"/>
      <c r="P253" s="28"/>
      <c r="Q253" s="28"/>
      <c r="R253" s="28"/>
    </row>
    <row r="254" spans="15:18" ht="12.75" customHeight="1" x14ac:dyDescent="0.3">
      <c r="O254" s="28"/>
      <c r="P254" s="28"/>
      <c r="Q254" s="28"/>
      <c r="R254" s="28"/>
    </row>
    <row r="255" spans="15:18" ht="12.75" customHeight="1" x14ac:dyDescent="0.3">
      <c r="O255" s="28"/>
      <c r="P255" s="28"/>
      <c r="Q255" s="28"/>
      <c r="R255" s="28"/>
    </row>
    <row r="256" spans="15:18" ht="12.75" customHeight="1" x14ac:dyDescent="0.3">
      <c r="O256" s="28"/>
      <c r="P256" s="28"/>
      <c r="Q256" s="28"/>
      <c r="R256" s="28"/>
    </row>
    <row r="257" spans="15:18" ht="12.75" customHeight="1" x14ac:dyDescent="0.3">
      <c r="O257" s="28"/>
      <c r="P257" s="28"/>
      <c r="Q257" s="28"/>
      <c r="R257" s="28"/>
    </row>
    <row r="258" spans="15:18" ht="12.75" customHeight="1" x14ac:dyDescent="0.3">
      <c r="O258" s="28"/>
      <c r="P258" s="28"/>
      <c r="Q258" s="28"/>
      <c r="R258" s="28"/>
    </row>
    <row r="259" spans="15:18" ht="12.75" customHeight="1" x14ac:dyDescent="0.3">
      <c r="O259" s="28"/>
      <c r="P259" s="28"/>
      <c r="Q259" s="28"/>
      <c r="R259" s="28"/>
    </row>
    <row r="260" spans="15:18" ht="12.75" customHeight="1" x14ac:dyDescent="0.3">
      <c r="O260" s="28"/>
      <c r="P260" s="28"/>
      <c r="Q260" s="28"/>
      <c r="R260" s="28"/>
    </row>
    <row r="261" spans="15:18" ht="12.75" customHeight="1" x14ac:dyDescent="0.3">
      <c r="O261" s="28"/>
      <c r="P261" s="28"/>
      <c r="Q261" s="28"/>
      <c r="R261" s="28"/>
    </row>
    <row r="262" spans="15:18" ht="12.75" customHeight="1" x14ac:dyDescent="0.3">
      <c r="O262" s="28"/>
      <c r="P262" s="28"/>
      <c r="Q262" s="28"/>
      <c r="R262" s="28"/>
    </row>
    <row r="263" spans="15:18" ht="12.75" customHeight="1" x14ac:dyDescent="0.3">
      <c r="O263" s="28"/>
      <c r="P263" s="28"/>
      <c r="Q263" s="28"/>
      <c r="R263" s="28"/>
    </row>
    <row r="264" spans="15:18" ht="12.75" customHeight="1" x14ac:dyDescent="0.3">
      <c r="O264" s="28"/>
      <c r="P264" s="28"/>
      <c r="Q264" s="28"/>
      <c r="R264" s="28"/>
    </row>
    <row r="265" spans="15:18" ht="12.75" customHeight="1" x14ac:dyDescent="0.3">
      <c r="O265" s="28"/>
      <c r="P265" s="28"/>
      <c r="Q265" s="28"/>
      <c r="R265" s="28"/>
    </row>
    <row r="266" spans="15:18" ht="12.75" customHeight="1" x14ac:dyDescent="0.3">
      <c r="O266" s="28"/>
      <c r="P266" s="28"/>
      <c r="Q266" s="28"/>
      <c r="R266" s="28"/>
    </row>
    <row r="267" spans="15:18" ht="12.75" customHeight="1" x14ac:dyDescent="0.3">
      <c r="O267" s="28"/>
      <c r="P267" s="28"/>
      <c r="Q267" s="28"/>
      <c r="R267" s="28"/>
    </row>
    <row r="268" spans="15:18" ht="12.75" customHeight="1" x14ac:dyDescent="0.3">
      <c r="O268" s="28"/>
      <c r="P268" s="28"/>
      <c r="Q268" s="28"/>
      <c r="R268" s="28"/>
    </row>
    <row r="269" spans="15:18" ht="12.75" customHeight="1" x14ac:dyDescent="0.3">
      <c r="O269" s="28"/>
      <c r="P269" s="28"/>
      <c r="Q269" s="28"/>
      <c r="R269" s="28"/>
    </row>
    <row r="270" spans="15:18" ht="12.75" customHeight="1" x14ac:dyDescent="0.3">
      <c r="O270" s="28"/>
      <c r="P270" s="28"/>
      <c r="Q270" s="28"/>
      <c r="R270" s="28"/>
    </row>
    <row r="271" spans="15:18" ht="12.75" customHeight="1" x14ac:dyDescent="0.3">
      <c r="O271" s="28"/>
      <c r="P271" s="28"/>
      <c r="Q271" s="28"/>
      <c r="R271" s="28"/>
    </row>
    <row r="272" spans="15:18" ht="12.75" customHeight="1" x14ac:dyDescent="0.3">
      <c r="O272" s="28"/>
      <c r="P272" s="28"/>
      <c r="Q272" s="28"/>
      <c r="R272" s="28"/>
    </row>
    <row r="273" spans="15:18" ht="12.75" customHeight="1" x14ac:dyDescent="0.3">
      <c r="O273" s="28"/>
      <c r="P273" s="28"/>
      <c r="Q273" s="28"/>
      <c r="R273" s="28"/>
    </row>
    <row r="274" spans="15:18" ht="12.75" customHeight="1" x14ac:dyDescent="0.3">
      <c r="O274" s="28"/>
      <c r="P274" s="28"/>
      <c r="Q274" s="28"/>
      <c r="R274" s="28"/>
    </row>
    <row r="275" spans="15:18" ht="12.75" customHeight="1" x14ac:dyDescent="0.3">
      <c r="O275" s="28"/>
      <c r="P275" s="28"/>
      <c r="Q275" s="28"/>
      <c r="R275" s="28"/>
    </row>
    <row r="276" spans="15:18" ht="12.75" customHeight="1" x14ac:dyDescent="0.3">
      <c r="O276" s="28"/>
      <c r="P276" s="28"/>
      <c r="Q276" s="28"/>
      <c r="R276" s="28"/>
    </row>
    <row r="277" spans="15:18" ht="12.75" customHeight="1" x14ac:dyDescent="0.3">
      <c r="O277" s="28"/>
      <c r="P277" s="28"/>
      <c r="Q277" s="28"/>
      <c r="R277" s="28"/>
    </row>
    <row r="278" spans="15:18" ht="12.75" customHeight="1" x14ac:dyDescent="0.3">
      <c r="O278" s="28"/>
      <c r="P278" s="28"/>
      <c r="Q278" s="28"/>
      <c r="R278" s="28"/>
    </row>
    <row r="279" spans="15:18" ht="12.75" customHeight="1" x14ac:dyDescent="0.3">
      <c r="O279" s="28"/>
      <c r="P279" s="28"/>
      <c r="Q279" s="28"/>
      <c r="R279" s="28"/>
    </row>
    <row r="280" spans="15:18" ht="12.75" customHeight="1" x14ac:dyDescent="0.3">
      <c r="O280" s="28"/>
      <c r="P280" s="28"/>
      <c r="Q280" s="28"/>
      <c r="R280" s="28"/>
    </row>
    <row r="281" spans="15:18" ht="12.75" customHeight="1" x14ac:dyDescent="0.3">
      <c r="O281" s="28"/>
      <c r="P281" s="28"/>
      <c r="Q281" s="28"/>
      <c r="R281" s="28"/>
    </row>
    <row r="282" spans="15:18" ht="12.75" customHeight="1" x14ac:dyDescent="0.3">
      <c r="O282" s="28"/>
      <c r="P282" s="28"/>
      <c r="Q282" s="28"/>
      <c r="R282" s="28"/>
    </row>
    <row r="283" spans="15:18" ht="12.75" customHeight="1" x14ac:dyDescent="0.3">
      <c r="O283" s="28"/>
      <c r="P283" s="28"/>
      <c r="Q283" s="28"/>
      <c r="R283" s="28"/>
    </row>
    <row r="284" spans="15:18" ht="12.75" customHeight="1" x14ac:dyDescent="0.3">
      <c r="O284" s="28"/>
      <c r="P284" s="28"/>
      <c r="Q284" s="28"/>
      <c r="R284" s="28"/>
    </row>
    <row r="285" spans="15:18" ht="12.75" customHeight="1" x14ac:dyDescent="0.3">
      <c r="O285" s="28"/>
      <c r="P285" s="28"/>
      <c r="Q285" s="28"/>
      <c r="R285" s="28"/>
    </row>
    <row r="286" spans="15:18" ht="12.75" customHeight="1" x14ac:dyDescent="0.3">
      <c r="O286" s="28"/>
      <c r="P286" s="28"/>
      <c r="Q286" s="28"/>
      <c r="R286" s="28"/>
    </row>
    <row r="287" spans="15:18" ht="12.75" customHeight="1" x14ac:dyDescent="0.3">
      <c r="O287" s="28"/>
      <c r="P287" s="28"/>
      <c r="Q287" s="28"/>
      <c r="R287" s="28"/>
    </row>
    <row r="288" spans="15:18" ht="12.75" customHeight="1" x14ac:dyDescent="0.3">
      <c r="O288" s="28"/>
      <c r="P288" s="28"/>
      <c r="Q288" s="28"/>
      <c r="R288" s="28"/>
    </row>
    <row r="289" spans="15:18" ht="12.75" customHeight="1" x14ac:dyDescent="0.3">
      <c r="O289" s="28"/>
      <c r="P289" s="28"/>
      <c r="Q289" s="28"/>
      <c r="R289" s="28"/>
    </row>
    <row r="290" spans="15:18" ht="12.75" customHeight="1" x14ac:dyDescent="0.3">
      <c r="O290" s="28"/>
      <c r="P290" s="28"/>
      <c r="Q290" s="28"/>
      <c r="R290" s="28"/>
    </row>
    <row r="291" spans="15:18" ht="12.75" customHeight="1" x14ac:dyDescent="0.3">
      <c r="O291" s="28"/>
      <c r="P291" s="28"/>
      <c r="Q291" s="28"/>
      <c r="R291" s="28"/>
    </row>
    <row r="292" spans="15:18" ht="12.75" customHeight="1" x14ac:dyDescent="0.3">
      <c r="O292" s="28"/>
      <c r="P292" s="28"/>
      <c r="Q292" s="28"/>
      <c r="R292" s="28"/>
    </row>
    <row r="293" spans="15:18" ht="12.75" customHeight="1" x14ac:dyDescent="0.3">
      <c r="O293" s="28"/>
      <c r="P293" s="28"/>
      <c r="Q293" s="28"/>
      <c r="R293" s="28"/>
    </row>
    <row r="294" spans="15:18" ht="12.75" customHeight="1" x14ac:dyDescent="0.3">
      <c r="O294" s="28"/>
      <c r="P294" s="28"/>
      <c r="Q294" s="28"/>
      <c r="R294" s="28"/>
    </row>
    <row r="295" spans="15:18" ht="12.75" customHeight="1" x14ac:dyDescent="0.3">
      <c r="O295" s="28"/>
      <c r="P295" s="28"/>
      <c r="Q295" s="28"/>
      <c r="R295" s="28"/>
    </row>
    <row r="296" spans="15:18" ht="12.75" customHeight="1" x14ac:dyDescent="0.3">
      <c r="O296" s="28"/>
      <c r="P296" s="28"/>
      <c r="Q296" s="28"/>
      <c r="R296" s="28"/>
    </row>
    <row r="297" spans="15:18" ht="12.75" customHeight="1" x14ac:dyDescent="0.3">
      <c r="O297" s="28"/>
      <c r="P297" s="28"/>
      <c r="Q297" s="28"/>
      <c r="R297" s="28"/>
    </row>
    <row r="298" spans="15:18" ht="12.75" customHeight="1" x14ac:dyDescent="0.3">
      <c r="O298" s="28"/>
      <c r="P298" s="28"/>
      <c r="Q298" s="28"/>
      <c r="R298" s="28"/>
    </row>
    <row r="299" spans="15:18" ht="12.75" customHeight="1" x14ac:dyDescent="0.3">
      <c r="O299" s="28"/>
      <c r="P299" s="28"/>
      <c r="Q299" s="28"/>
      <c r="R299" s="28"/>
    </row>
    <row r="300" spans="15:18" ht="12.75" customHeight="1" x14ac:dyDescent="0.3">
      <c r="O300" s="28"/>
      <c r="P300" s="28"/>
      <c r="Q300" s="28"/>
      <c r="R300" s="28"/>
    </row>
    <row r="301" spans="15:18" ht="12.75" customHeight="1" x14ac:dyDescent="0.3">
      <c r="O301" s="28"/>
      <c r="P301" s="28"/>
      <c r="Q301" s="28"/>
      <c r="R301" s="28"/>
    </row>
    <row r="302" spans="15:18" ht="12.75" customHeight="1" x14ac:dyDescent="0.3">
      <c r="O302" s="28"/>
      <c r="P302" s="28"/>
      <c r="Q302" s="28"/>
      <c r="R302" s="28"/>
    </row>
    <row r="303" spans="15:18" ht="12.75" customHeight="1" x14ac:dyDescent="0.3">
      <c r="O303" s="28"/>
      <c r="P303" s="28"/>
      <c r="Q303" s="28"/>
      <c r="R303" s="28"/>
    </row>
    <row r="304" spans="15:18" ht="12.75" customHeight="1" x14ac:dyDescent="0.3">
      <c r="O304" s="28"/>
      <c r="P304" s="28"/>
      <c r="Q304" s="28"/>
      <c r="R304" s="28"/>
    </row>
    <row r="305" spans="15:18" ht="12.75" customHeight="1" x14ac:dyDescent="0.3">
      <c r="O305" s="28"/>
      <c r="P305" s="28"/>
      <c r="Q305" s="28"/>
      <c r="R305" s="28"/>
    </row>
    <row r="306" spans="15:18" ht="12.75" customHeight="1" x14ac:dyDescent="0.3">
      <c r="O306" s="28"/>
      <c r="P306" s="28"/>
      <c r="Q306" s="28"/>
      <c r="R306" s="28"/>
    </row>
    <row r="307" spans="15:18" ht="12.75" customHeight="1" x14ac:dyDescent="0.3">
      <c r="O307" s="28"/>
      <c r="P307" s="28"/>
      <c r="Q307" s="28"/>
      <c r="R307" s="28"/>
    </row>
    <row r="308" spans="15:18" ht="12.75" customHeight="1" x14ac:dyDescent="0.3">
      <c r="O308" s="28"/>
      <c r="P308" s="28"/>
      <c r="Q308" s="28"/>
      <c r="R308" s="28"/>
    </row>
    <row r="309" spans="15:18" ht="12.75" customHeight="1" x14ac:dyDescent="0.3">
      <c r="O309" s="28"/>
      <c r="P309" s="28"/>
      <c r="Q309" s="28"/>
      <c r="R309" s="28"/>
    </row>
    <row r="310" spans="15:18" ht="12.75" customHeight="1" x14ac:dyDescent="0.3">
      <c r="O310" s="28"/>
      <c r="P310" s="28"/>
      <c r="Q310" s="28"/>
      <c r="R310" s="28"/>
    </row>
    <row r="311" spans="15:18" ht="12.75" customHeight="1" x14ac:dyDescent="0.3">
      <c r="O311" s="28"/>
      <c r="P311" s="28"/>
      <c r="Q311" s="28"/>
      <c r="R311" s="28"/>
    </row>
    <row r="312" spans="15:18" ht="12.75" customHeight="1" x14ac:dyDescent="0.3">
      <c r="O312" s="28"/>
      <c r="P312" s="28"/>
      <c r="Q312" s="28"/>
      <c r="R312" s="28"/>
    </row>
    <row r="313" spans="15:18" ht="12.75" customHeight="1" x14ac:dyDescent="0.3">
      <c r="O313" s="28"/>
      <c r="P313" s="28"/>
      <c r="Q313" s="28"/>
      <c r="R313" s="28"/>
    </row>
    <row r="314" spans="15:18" ht="12.75" customHeight="1" x14ac:dyDescent="0.3">
      <c r="O314" s="28"/>
      <c r="P314" s="28"/>
      <c r="Q314" s="28"/>
      <c r="R314" s="28"/>
    </row>
    <row r="315" spans="15:18" ht="12.75" customHeight="1" x14ac:dyDescent="0.3">
      <c r="O315" s="28"/>
      <c r="P315" s="28"/>
      <c r="Q315" s="28"/>
      <c r="R315" s="28"/>
    </row>
    <row r="316" spans="15:18" ht="12.75" customHeight="1" x14ac:dyDescent="0.3">
      <c r="O316" s="28"/>
      <c r="P316" s="28"/>
      <c r="Q316" s="28"/>
      <c r="R316" s="28"/>
    </row>
    <row r="317" spans="15:18" ht="12.75" customHeight="1" x14ac:dyDescent="0.3">
      <c r="O317" s="28"/>
      <c r="P317" s="28"/>
      <c r="Q317" s="28"/>
      <c r="R317" s="28"/>
    </row>
    <row r="318" spans="15:18" ht="12.75" customHeight="1" x14ac:dyDescent="0.3">
      <c r="O318" s="28"/>
      <c r="P318" s="28"/>
      <c r="Q318" s="28"/>
      <c r="R318" s="28"/>
    </row>
    <row r="319" spans="15:18" ht="12.75" customHeight="1" x14ac:dyDescent="0.3">
      <c r="O319" s="28"/>
      <c r="P319" s="28"/>
      <c r="Q319" s="28"/>
      <c r="R319" s="28"/>
    </row>
    <row r="320" spans="15:18" ht="12.75" customHeight="1" x14ac:dyDescent="0.3">
      <c r="O320" s="28"/>
      <c r="P320" s="28"/>
      <c r="Q320" s="28"/>
      <c r="R320" s="28"/>
    </row>
    <row r="321" spans="15:18" ht="12.75" customHeight="1" x14ac:dyDescent="0.3">
      <c r="O321" s="28"/>
      <c r="P321" s="28"/>
      <c r="Q321" s="28"/>
      <c r="R321" s="28"/>
    </row>
    <row r="322" spans="15:18" ht="12.75" customHeight="1" x14ac:dyDescent="0.3">
      <c r="O322" s="28"/>
      <c r="P322" s="28"/>
      <c r="Q322" s="28"/>
      <c r="R322" s="28"/>
    </row>
    <row r="323" spans="15:18" ht="12.75" customHeight="1" x14ac:dyDescent="0.3">
      <c r="O323" s="28"/>
      <c r="P323" s="28"/>
      <c r="Q323" s="28"/>
      <c r="R323" s="28"/>
    </row>
    <row r="324" spans="15:18" ht="12.75" customHeight="1" x14ac:dyDescent="0.3">
      <c r="O324" s="28"/>
      <c r="P324" s="28"/>
      <c r="Q324" s="28"/>
      <c r="R324" s="28"/>
    </row>
    <row r="325" spans="15:18" ht="12.75" customHeight="1" x14ac:dyDescent="0.3">
      <c r="O325" s="28"/>
      <c r="P325" s="28"/>
      <c r="Q325" s="28"/>
      <c r="R325" s="28"/>
    </row>
    <row r="326" spans="15:18" ht="12.75" customHeight="1" x14ac:dyDescent="0.3">
      <c r="O326" s="28"/>
      <c r="P326" s="28"/>
      <c r="Q326" s="28"/>
      <c r="R326" s="28"/>
    </row>
    <row r="327" spans="15:18" ht="12.75" customHeight="1" x14ac:dyDescent="0.3">
      <c r="O327" s="28"/>
      <c r="P327" s="28"/>
      <c r="Q327" s="28"/>
      <c r="R327" s="28"/>
    </row>
    <row r="328" spans="15:18" ht="12.75" customHeight="1" x14ac:dyDescent="0.3">
      <c r="O328" s="28"/>
      <c r="P328" s="28"/>
      <c r="Q328" s="28"/>
      <c r="R328" s="28"/>
    </row>
    <row r="329" spans="15:18" ht="12.75" customHeight="1" x14ac:dyDescent="0.3">
      <c r="O329" s="28"/>
      <c r="P329" s="28"/>
      <c r="Q329" s="28"/>
      <c r="R329" s="28"/>
    </row>
    <row r="330" spans="15:18" ht="12.75" customHeight="1" x14ac:dyDescent="0.3">
      <c r="O330" s="28"/>
      <c r="P330" s="28"/>
      <c r="Q330" s="28"/>
      <c r="R330" s="28"/>
    </row>
    <row r="331" spans="15:18" ht="12.75" customHeight="1" x14ac:dyDescent="0.3">
      <c r="O331" s="28"/>
      <c r="P331" s="28"/>
      <c r="Q331" s="28"/>
      <c r="R331" s="28"/>
    </row>
    <row r="332" spans="15:18" ht="12.75" customHeight="1" x14ac:dyDescent="0.3">
      <c r="O332" s="28"/>
      <c r="P332" s="28"/>
      <c r="Q332" s="28"/>
      <c r="R332" s="28"/>
    </row>
    <row r="333" spans="15:18" ht="12.75" customHeight="1" x14ac:dyDescent="0.3">
      <c r="O333" s="28"/>
      <c r="P333" s="28"/>
      <c r="Q333" s="28"/>
      <c r="R333" s="28"/>
    </row>
    <row r="334" spans="15:18" ht="12.75" customHeight="1" x14ac:dyDescent="0.3">
      <c r="O334" s="28"/>
      <c r="P334" s="28"/>
      <c r="Q334" s="28"/>
      <c r="R334" s="28"/>
    </row>
    <row r="335" spans="15:18" ht="12.75" customHeight="1" x14ac:dyDescent="0.3">
      <c r="O335" s="28"/>
      <c r="P335" s="28"/>
      <c r="Q335" s="28"/>
      <c r="R335" s="28"/>
    </row>
    <row r="336" spans="15:18" ht="12.75" customHeight="1" x14ac:dyDescent="0.3">
      <c r="O336" s="28"/>
      <c r="P336" s="28"/>
      <c r="Q336" s="28"/>
      <c r="R336" s="28"/>
    </row>
    <row r="337" spans="15:18" ht="12.75" customHeight="1" x14ac:dyDescent="0.3">
      <c r="O337" s="28"/>
      <c r="P337" s="28"/>
      <c r="Q337" s="28"/>
      <c r="R337" s="28"/>
    </row>
    <row r="338" spans="15:18" ht="12.75" customHeight="1" x14ac:dyDescent="0.3">
      <c r="O338" s="28"/>
      <c r="P338" s="28"/>
      <c r="Q338" s="28"/>
      <c r="R338" s="28"/>
    </row>
    <row r="339" spans="15:18" ht="12.75" customHeight="1" x14ac:dyDescent="0.3">
      <c r="O339" s="28"/>
      <c r="P339" s="28"/>
      <c r="Q339" s="28"/>
      <c r="R339" s="28"/>
    </row>
    <row r="340" spans="15:18" ht="12.75" customHeight="1" x14ac:dyDescent="0.3">
      <c r="O340" s="28"/>
      <c r="P340" s="28"/>
      <c r="Q340" s="28"/>
      <c r="R340" s="28"/>
    </row>
    <row r="341" spans="15:18" ht="12.75" customHeight="1" x14ac:dyDescent="0.3">
      <c r="O341" s="28"/>
      <c r="P341" s="28"/>
      <c r="Q341" s="28"/>
      <c r="R341" s="28"/>
    </row>
    <row r="342" spans="15:18" ht="12.75" customHeight="1" x14ac:dyDescent="0.3">
      <c r="O342" s="28"/>
      <c r="P342" s="28"/>
      <c r="Q342" s="28"/>
      <c r="R342" s="28"/>
    </row>
    <row r="343" spans="15:18" ht="12.75" customHeight="1" x14ac:dyDescent="0.3">
      <c r="O343" s="28"/>
      <c r="P343" s="28"/>
      <c r="Q343" s="28"/>
      <c r="R343" s="28"/>
    </row>
    <row r="344" spans="15:18" ht="12.75" customHeight="1" x14ac:dyDescent="0.3">
      <c r="O344" s="28"/>
      <c r="P344" s="28"/>
      <c r="Q344" s="28"/>
      <c r="R344" s="28"/>
    </row>
    <row r="345" spans="15:18" ht="12.75" customHeight="1" x14ac:dyDescent="0.3">
      <c r="O345" s="28"/>
      <c r="P345" s="28"/>
      <c r="Q345" s="28"/>
      <c r="R345" s="28"/>
    </row>
    <row r="346" spans="15:18" ht="12.75" customHeight="1" x14ac:dyDescent="0.3">
      <c r="O346" s="28"/>
      <c r="P346" s="28"/>
      <c r="Q346" s="28"/>
      <c r="R346" s="28"/>
    </row>
    <row r="347" spans="15:18" ht="12.75" customHeight="1" x14ac:dyDescent="0.3">
      <c r="O347" s="28"/>
      <c r="P347" s="28"/>
      <c r="Q347" s="28"/>
      <c r="R347" s="28"/>
    </row>
    <row r="348" spans="15:18" ht="12.75" customHeight="1" x14ac:dyDescent="0.3">
      <c r="O348" s="28"/>
      <c r="P348" s="28"/>
      <c r="Q348" s="28"/>
      <c r="R348" s="28"/>
    </row>
    <row r="349" spans="15:18" ht="12.75" customHeight="1" x14ac:dyDescent="0.3">
      <c r="O349" s="28"/>
      <c r="P349" s="28"/>
      <c r="Q349" s="28"/>
      <c r="R349" s="28"/>
    </row>
    <row r="350" spans="15:18" ht="12.75" customHeight="1" x14ac:dyDescent="0.3">
      <c r="O350" s="28"/>
      <c r="P350" s="28"/>
      <c r="Q350" s="28"/>
      <c r="R350" s="28"/>
    </row>
    <row r="351" spans="15:18" ht="12.75" customHeight="1" x14ac:dyDescent="0.3">
      <c r="O351" s="28"/>
      <c r="P351" s="28"/>
      <c r="Q351" s="28"/>
      <c r="R351" s="28"/>
    </row>
    <row r="352" spans="15:18" ht="12.75" customHeight="1" x14ac:dyDescent="0.3">
      <c r="O352" s="28"/>
      <c r="P352" s="28"/>
      <c r="Q352" s="28"/>
      <c r="R352" s="28"/>
    </row>
    <row r="353" spans="15:18" ht="12.75" customHeight="1" x14ac:dyDescent="0.3">
      <c r="O353" s="28"/>
      <c r="P353" s="28"/>
      <c r="Q353" s="28"/>
      <c r="R353" s="28"/>
    </row>
    <row r="354" spans="15:18" ht="12.75" customHeight="1" x14ac:dyDescent="0.3">
      <c r="O354" s="28"/>
      <c r="P354" s="28"/>
      <c r="Q354" s="28"/>
      <c r="R354" s="28"/>
    </row>
    <row r="355" spans="15:18" ht="12.75" customHeight="1" x14ac:dyDescent="0.3">
      <c r="O355" s="28"/>
      <c r="P355" s="28"/>
      <c r="Q355" s="28"/>
      <c r="R355" s="28"/>
    </row>
    <row r="356" spans="15:18" ht="12.75" customHeight="1" x14ac:dyDescent="0.3">
      <c r="O356" s="28"/>
      <c r="P356" s="28"/>
      <c r="Q356" s="28"/>
      <c r="R356" s="28"/>
    </row>
    <row r="357" spans="15:18" ht="12.75" customHeight="1" x14ac:dyDescent="0.3">
      <c r="O357" s="28"/>
      <c r="P357" s="28"/>
      <c r="Q357" s="28"/>
      <c r="R357" s="28"/>
    </row>
    <row r="358" spans="15:18" ht="12.75" customHeight="1" x14ac:dyDescent="0.3">
      <c r="O358" s="28"/>
      <c r="P358" s="28"/>
      <c r="Q358" s="28"/>
      <c r="R358" s="28"/>
    </row>
    <row r="359" spans="15:18" ht="12.75" customHeight="1" x14ac:dyDescent="0.3">
      <c r="O359" s="28"/>
      <c r="P359" s="28"/>
      <c r="Q359" s="28"/>
      <c r="R359" s="28"/>
    </row>
    <row r="360" spans="15:18" ht="12.75" customHeight="1" x14ac:dyDescent="0.3">
      <c r="O360" s="28"/>
      <c r="P360" s="28"/>
      <c r="Q360" s="28"/>
      <c r="R360" s="28"/>
    </row>
    <row r="361" spans="15:18" ht="12.75" customHeight="1" x14ac:dyDescent="0.3">
      <c r="O361" s="28"/>
      <c r="P361" s="28"/>
      <c r="Q361" s="28"/>
      <c r="R361" s="28"/>
    </row>
    <row r="362" spans="15:18" ht="12.75" customHeight="1" x14ac:dyDescent="0.3">
      <c r="O362" s="28"/>
      <c r="P362" s="28"/>
      <c r="Q362" s="28"/>
      <c r="R362" s="28"/>
    </row>
    <row r="363" spans="15:18" ht="12.75" customHeight="1" x14ac:dyDescent="0.3">
      <c r="O363" s="28"/>
      <c r="P363" s="28"/>
      <c r="Q363" s="28"/>
      <c r="R363" s="28"/>
    </row>
    <row r="364" spans="15:18" ht="12.75" customHeight="1" x14ac:dyDescent="0.3">
      <c r="O364" s="28"/>
      <c r="P364" s="28"/>
      <c r="Q364" s="28"/>
      <c r="R364" s="28"/>
    </row>
    <row r="365" spans="15:18" ht="12.75" customHeight="1" x14ac:dyDescent="0.3">
      <c r="O365" s="28"/>
      <c r="P365" s="28"/>
      <c r="Q365" s="28"/>
      <c r="R365" s="28"/>
    </row>
    <row r="366" spans="15:18" ht="12.75" customHeight="1" x14ac:dyDescent="0.3">
      <c r="O366" s="28"/>
      <c r="P366" s="28"/>
      <c r="Q366" s="28"/>
      <c r="R366" s="28"/>
    </row>
    <row r="367" spans="15:18" ht="12.75" customHeight="1" x14ac:dyDescent="0.3">
      <c r="O367" s="28"/>
      <c r="P367" s="28"/>
      <c r="Q367" s="28"/>
      <c r="R367" s="28"/>
    </row>
    <row r="368" spans="15:18" ht="12.75" customHeight="1" x14ac:dyDescent="0.3">
      <c r="O368" s="28"/>
      <c r="P368" s="28"/>
      <c r="Q368" s="28"/>
      <c r="R368" s="28"/>
    </row>
    <row r="369" spans="15:18" ht="12.75" customHeight="1" x14ac:dyDescent="0.3">
      <c r="O369" s="28"/>
      <c r="P369" s="28"/>
      <c r="Q369" s="28"/>
      <c r="R369" s="28"/>
    </row>
    <row r="370" spans="15:18" ht="12.75" customHeight="1" x14ac:dyDescent="0.3">
      <c r="O370" s="28"/>
      <c r="P370" s="28"/>
      <c r="Q370" s="28"/>
      <c r="R370" s="28"/>
    </row>
    <row r="371" spans="15:18" ht="12.75" customHeight="1" x14ac:dyDescent="0.3">
      <c r="O371" s="28"/>
      <c r="P371" s="28"/>
      <c r="Q371" s="28"/>
      <c r="R371" s="28"/>
    </row>
    <row r="372" spans="15:18" ht="12.75" customHeight="1" x14ac:dyDescent="0.3">
      <c r="O372" s="28"/>
      <c r="P372" s="28"/>
      <c r="Q372" s="28"/>
      <c r="R372" s="28"/>
    </row>
    <row r="373" spans="15:18" ht="12.75" customHeight="1" x14ac:dyDescent="0.3">
      <c r="O373" s="28"/>
      <c r="P373" s="28"/>
      <c r="Q373" s="28"/>
      <c r="R373" s="28"/>
    </row>
    <row r="374" spans="15:18" ht="12.75" customHeight="1" x14ac:dyDescent="0.3">
      <c r="O374" s="28"/>
      <c r="P374" s="28"/>
      <c r="Q374" s="28"/>
      <c r="R374" s="28"/>
    </row>
    <row r="375" spans="15:18" ht="12.75" customHeight="1" x14ac:dyDescent="0.3">
      <c r="O375" s="28"/>
      <c r="P375" s="28"/>
      <c r="Q375" s="28"/>
      <c r="R375" s="28"/>
    </row>
    <row r="376" spans="15:18" ht="12.75" customHeight="1" x14ac:dyDescent="0.3">
      <c r="O376" s="28"/>
      <c r="P376" s="28"/>
      <c r="Q376" s="28"/>
      <c r="R376" s="28"/>
    </row>
    <row r="377" spans="15:18" ht="12.75" customHeight="1" x14ac:dyDescent="0.3">
      <c r="O377" s="28"/>
      <c r="P377" s="28"/>
      <c r="Q377" s="28"/>
      <c r="R377" s="28"/>
    </row>
    <row r="378" spans="15:18" ht="12.75" customHeight="1" x14ac:dyDescent="0.3">
      <c r="O378" s="28"/>
      <c r="P378" s="28"/>
      <c r="Q378" s="28"/>
      <c r="R378" s="28"/>
    </row>
    <row r="379" spans="15:18" ht="12.75" customHeight="1" x14ac:dyDescent="0.3">
      <c r="O379" s="28"/>
      <c r="P379" s="28"/>
      <c r="Q379" s="28"/>
      <c r="R379" s="28"/>
    </row>
    <row r="380" spans="15:18" ht="12.75" customHeight="1" x14ac:dyDescent="0.3">
      <c r="O380" s="28"/>
      <c r="P380" s="28"/>
      <c r="Q380" s="28"/>
      <c r="R380" s="28"/>
    </row>
    <row r="381" spans="15:18" ht="12.75" customHeight="1" x14ac:dyDescent="0.3">
      <c r="O381" s="28"/>
      <c r="P381" s="28"/>
      <c r="Q381" s="28"/>
      <c r="R381" s="28"/>
    </row>
    <row r="382" spans="15:18" ht="12.75" customHeight="1" x14ac:dyDescent="0.3">
      <c r="O382" s="28"/>
      <c r="P382" s="28"/>
      <c r="Q382" s="28"/>
      <c r="R382" s="28"/>
    </row>
    <row r="383" spans="15:18" ht="12.75" customHeight="1" x14ac:dyDescent="0.3">
      <c r="O383" s="28"/>
      <c r="P383" s="28"/>
      <c r="Q383" s="28"/>
      <c r="R383" s="28"/>
    </row>
    <row r="384" spans="15:18" ht="12.75" customHeight="1" x14ac:dyDescent="0.3">
      <c r="O384" s="28"/>
      <c r="P384" s="28"/>
      <c r="Q384" s="28"/>
      <c r="R384" s="28"/>
    </row>
    <row r="385" spans="15:18" ht="12.75" customHeight="1" x14ac:dyDescent="0.3">
      <c r="O385" s="28"/>
      <c r="P385" s="28"/>
      <c r="Q385" s="28"/>
      <c r="R385" s="28"/>
    </row>
    <row r="386" spans="15:18" ht="12.75" customHeight="1" x14ac:dyDescent="0.3">
      <c r="O386" s="28"/>
      <c r="P386" s="28"/>
      <c r="Q386" s="28"/>
      <c r="R386" s="28"/>
    </row>
    <row r="387" spans="15:18" ht="12.75" customHeight="1" x14ac:dyDescent="0.3">
      <c r="O387" s="28"/>
      <c r="P387" s="28"/>
      <c r="Q387" s="28"/>
      <c r="R387" s="28"/>
    </row>
    <row r="388" spans="15:18" ht="12.75" customHeight="1" x14ac:dyDescent="0.3">
      <c r="O388" s="28"/>
      <c r="P388" s="28"/>
      <c r="Q388" s="28"/>
      <c r="R388" s="28"/>
    </row>
    <row r="389" spans="15:18" ht="12.75" customHeight="1" x14ac:dyDescent="0.3">
      <c r="O389" s="28"/>
      <c r="P389" s="28"/>
      <c r="Q389" s="28"/>
      <c r="R389" s="28"/>
    </row>
    <row r="390" spans="15:18" ht="12.75" customHeight="1" x14ac:dyDescent="0.3">
      <c r="O390" s="28"/>
      <c r="P390" s="28"/>
      <c r="Q390" s="28"/>
      <c r="R390" s="28"/>
    </row>
    <row r="391" spans="15:18" ht="12.75" customHeight="1" x14ac:dyDescent="0.3">
      <c r="O391" s="28"/>
      <c r="P391" s="28"/>
      <c r="Q391" s="28"/>
      <c r="R391" s="28"/>
    </row>
    <row r="392" spans="15:18" ht="12.75" customHeight="1" x14ac:dyDescent="0.3">
      <c r="O392" s="28"/>
      <c r="P392" s="28"/>
      <c r="Q392" s="28"/>
      <c r="R392" s="28"/>
    </row>
    <row r="393" spans="15:18" ht="12.75" customHeight="1" x14ac:dyDescent="0.3">
      <c r="O393" s="28"/>
      <c r="P393" s="28"/>
      <c r="Q393" s="28"/>
      <c r="R393" s="28"/>
    </row>
    <row r="394" spans="15:18" ht="12.75" customHeight="1" x14ac:dyDescent="0.3">
      <c r="O394" s="28"/>
      <c r="P394" s="28"/>
      <c r="Q394" s="28"/>
      <c r="R394" s="28"/>
    </row>
    <row r="395" spans="15:18" ht="12.75" customHeight="1" x14ac:dyDescent="0.3">
      <c r="O395" s="28"/>
      <c r="P395" s="28"/>
      <c r="Q395" s="28"/>
      <c r="R395" s="28"/>
    </row>
    <row r="396" spans="15:18" ht="12.75" customHeight="1" x14ac:dyDescent="0.3">
      <c r="O396" s="28"/>
      <c r="P396" s="28"/>
      <c r="Q396" s="28"/>
      <c r="R396" s="28"/>
    </row>
    <row r="397" spans="15:18" ht="12.75" customHeight="1" x14ac:dyDescent="0.3">
      <c r="O397" s="28"/>
      <c r="P397" s="28"/>
      <c r="Q397" s="28"/>
      <c r="R397" s="28"/>
    </row>
    <row r="398" spans="15:18" ht="12.75" customHeight="1" x14ac:dyDescent="0.3">
      <c r="O398" s="28"/>
      <c r="P398" s="28"/>
      <c r="Q398" s="28"/>
      <c r="R398" s="28"/>
    </row>
    <row r="399" spans="15:18" ht="12.75" customHeight="1" x14ac:dyDescent="0.3">
      <c r="O399" s="28"/>
      <c r="P399" s="28"/>
      <c r="Q399" s="28"/>
      <c r="R399" s="28"/>
    </row>
    <row r="400" spans="15:18" ht="12.75" customHeight="1" x14ac:dyDescent="0.3">
      <c r="O400" s="28"/>
      <c r="P400" s="28"/>
      <c r="Q400" s="28"/>
      <c r="R400" s="28"/>
    </row>
    <row r="401" spans="15:18" ht="12.75" customHeight="1" x14ac:dyDescent="0.3">
      <c r="O401" s="28"/>
      <c r="P401" s="28"/>
      <c r="Q401" s="28"/>
      <c r="R401" s="28"/>
    </row>
    <row r="402" spans="15:18" ht="12.75" customHeight="1" x14ac:dyDescent="0.3">
      <c r="O402" s="28"/>
      <c r="P402" s="28"/>
      <c r="Q402" s="28"/>
      <c r="R402" s="28"/>
    </row>
    <row r="403" spans="15:18" ht="12.75" customHeight="1" x14ac:dyDescent="0.3">
      <c r="O403" s="28"/>
      <c r="P403" s="28"/>
      <c r="Q403" s="28"/>
      <c r="R403" s="28"/>
    </row>
    <row r="404" spans="15:18" ht="12.75" customHeight="1" x14ac:dyDescent="0.3">
      <c r="O404" s="28"/>
      <c r="P404" s="28"/>
      <c r="Q404" s="28"/>
      <c r="R404" s="28"/>
    </row>
    <row r="405" spans="15:18" ht="12.75" customHeight="1" x14ac:dyDescent="0.3">
      <c r="O405" s="28"/>
      <c r="P405" s="28"/>
      <c r="Q405" s="28"/>
      <c r="R405" s="28"/>
    </row>
    <row r="406" spans="15:18" ht="12.75" customHeight="1" x14ac:dyDescent="0.3">
      <c r="O406" s="28"/>
      <c r="P406" s="28"/>
      <c r="Q406" s="28"/>
      <c r="R406" s="28"/>
    </row>
    <row r="407" spans="15:18" ht="12.75" customHeight="1" x14ac:dyDescent="0.3">
      <c r="O407" s="28"/>
      <c r="P407" s="28"/>
      <c r="Q407" s="28"/>
      <c r="R407" s="28"/>
    </row>
    <row r="408" spans="15:18" ht="12.75" customHeight="1" x14ac:dyDescent="0.3">
      <c r="O408" s="28"/>
      <c r="P408" s="28"/>
      <c r="Q408" s="28"/>
      <c r="R408" s="28"/>
    </row>
    <row r="409" spans="15:18" ht="12.75" customHeight="1" x14ac:dyDescent="0.3">
      <c r="O409" s="28"/>
      <c r="P409" s="28"/>
      <c r="Q409" s="28"/>
      <c r="R409" s="28"/>
    </row>
    <row r="410" spans="15:18" ht="12.75" customHeight="1" x14ac:dyDescent="0.3">
      <c r="O410" s="28"/>
      <c r="P410" s="28"/>
      <c r="Q410" s="28"/>
      <c r="R410" s="28"/>
    </row>
    <row r="411" spans="15:18" ht="12.75" customHeight="1" x14ac:dyDescent="0.3">
      <c r="O411" s="28"/>
      <c r="P411" s="28"/>
      <c r="Q411" s="28"/>
      <c r="R411" s="28"/>
    </row>
    <row r="412" spans="15:18" ht="12.75" customHeight="1" x14ac:dyDescent="0.3">
      <c r="O412" s="28"/>
      <c r="P412" s="28"/>
      <c r="Q412" s="28"/>
      <c r="R412" s="28"/>
    </row>
    <row r="413" spans="15:18" ht="12.75" customHeight="1" x14ac:dyDescent="0.3">
      <c r="O413" s="28"/>
      <c r="P413" s="28"/>
      <c r="Q413" s="28"/>
      <c r="R413" s="28"/>
    </row>
    <row r="414" spans="15:18" ht="12.75" customHeight="1" x14ac:dyDescent="0.3">
      <c r="O414" s="28"/>
      <c r="P414" s="28"/>
      <c r="Q414" s="28"/>
      <c r="R414" s="28"/>
    </row>
    <row r="415" spans="15:18" ht="12.75" customHeight="1" x14ac:dyDescent="0.3">
      <c r="O415" s="28"/>
      <c r="P415" s="28"/>
      <c r="Q415" s="28"/>
      <c r="R415" s="28"/>
    </row>
    <row r="416" spans="15:18" ht="12.75" customHeight="1" x14ac:dyDescent="0.3">
      <c r="O416" s="28"/>
      <c r="P416" s="28"/>
      <c r="Q416" s="28"/>
      <c r="R416" s="28"/>
    </row>
    <row r="417" spans="15:18" ht="12.75" customHeight="1" x14ac:dyDescent="0.3">
      <c r="O417" s="28"/>
      <c r="P417" s="28"/>
      <c r="Q417" s="28"/>
      <c r="R417" s="28"/>
    </row>
    <row r="418" spans="15:18" ht="12.75" customHeight="1" x14ac:dyDescent="0.3">
      <c r="O418" s="28"/>
      <c r="P418" s="28"/>
      <c r="Q418" s="28"/>
      <c r="R418" s="28"/>
    </row>
    <row r="419" spans="15:18" ht="12.75" customHeight="1" x14ac:dyDescent="0.3">
      <c r="O419" s="28"/>
      <c r="P419" s="28"/>
      <c r="Q419" s="28"/>
      <c r="R419" s="28"/>
    </row>
    <row r="420" spans="15:18" ht="12.75" customHeight="1" x14ac:dyDescent="0.3">
      <c r="O420" s="28"/>
      <c r="P420" s="28"/>
      <c r="Q420" s="28"/>
      <c r="R420" s="28"/>
    </row>
    <row r="421" spans="15:18" ht="12.75" customHeight="1" x14ac:dyDescent="0.3">
      <c r="O421" s="28"/>
      <c r="P421" s="28"/>
      <c r="Q421" s="28"/>
      <c r="R421" s="28"/>
    </row>
    <row r="422" spans="15:18" ht="12.75" customHeight="1" x14ac:dyDescent="0.3">
      <c r="O422" s="28"/>
      <c r="P422" s="28"/>
      <c r="Q422" s="28"/>
      <c r="R422" s="28"/>
    </row>
    <row r="423" spans="15:18" ht="12.75" customHeight="1" x14ac:dyDescent="0.3">
      <c r="O423" s="28"/>
      <c r="P423" s="28"/>
      <c r="Q423" s="28"/>
      <c r="R423" s="28"/>
    </row>
    <row r="424" spans="15:18" ht="12.75" customHeight="1" x14ac:dyDescent="0.3">
      <c r="O424" s="28"/>
      <c r="P424" s="28"/>
      <c r="Q424" s="28"/>
      <c r="R424" s="28"/>
    </row>
    <row r="425" spans="15:18" ht="12.75" customHeight="1" x14ac:dyDescent="0.3">
      <c r="O425" s="28"/>
      <c r="P425" s="28"/>
      <c r="Q425" s="28"/>
      <c r="R425" s="28"/>
    </row>
    <row r="426" spans="15:18" ht="12.75" customHeight="1" x14ac:dyDescent="0.3">
      <c r="O426" s="28"/>
      <c r="P426" s="28"/>
      <c r="Q426" s="28"/>
      <c r="R426" s="28"/>
    </row>
    <row r="427" spans="15:18" ht="12.75" customHeight="1" x14ac:dyDescent="0.3">
      <c r="O427" s="28"/>
      <c r="P427" s="28"/>
      <c r="Q427" s="28"/>
      <c r="R427" s="28"/>
    </row>
    <row r="428" spans="15:18" ht="12.75" customHeight="1" x14ac:dyDescent="0.3">
      <c r="O428" s="28"/>
      <c r="P428" s="28"/>
      <c r="Q428" s="28"/>
      <c r="R428" s="28"/>
    </row>
    <row r="429" spans="15:18" ht="12.75" customHeight="1" x14ac:dyDescent="0.3">
      <c r="O429" s="28"/>
      <c r="P429" s="28"/>
      <c r="Q429" s="28"/>
      <c r="R429" s="28"/>
    </row>
    <row r="430" spans="15:18" ht="12.75" customHeight="1" x14ac:dyDescent="0.3">
      <c r="O430" s="28"/>
      <c r="P430" s="28"/>
      <c r="Q430" s="28"/>
      <c r="R430" s="28"/>
    </row>
    <row r="431" spans="15:18" ht="12.75" customHeight="1" x14ac:dyDescent="0.3">
      <c r="O431" s="28"/>
      <c r="P431" s="28"/>
      <c r="Q431" s="28"/>
      <c r="R431" s="28"/>
    </row>
    <row r="432" spans="15:18" ht="12.75" customHeight="1" x14ac:dyDescent="0.3">
      <c r="O432" s="28"/>
      <c r="P432" s="28"/>
      <c r="Q432" s="28"/>
      <c r="R432" s="28"/>
    </row>
    <row r="433" spans="15:18" ht="12.75" customHeight="1" x14ac:dyDescent="0.3">
      <c r="O433" s="28"/>
      <c r="P433" s="28"/>
      <c r="Q433" s="28"/>
      <c r="R433" s="28"/>
    </row>
    <row r="434" spans="15:18" ht="12.75" customHeight="1" x14ac:dyDescent="0.3">
      <c r="O434" s="28"/>
      <c r="P434" s="28"/>
      <c r="Q434" s="28"/>
      <c r="R434" s="28"/>
    </row>
    <row r="435" spans="15:18" ht="12.75" customHeight="1" x14ac:dyDescent="0.3">
      <c r="O435" s="28"/>
      <c r="P435" s="28"/>
      <c r="Q435" s="28"/>
      <c r="R435" s="28"/>
    </row>
    <row r="436" spans="15:18" ht="12.75" customHeight="1" x14ac:dyDescent="0.3">
      <c r="O436" s="28"/>
      <c r="P436" s="28"/>
      <c r="Q436" s="28"/>
      <c r="R436" s="28"/>
    </row>
    <row r="437" spans="15:18" ht="12.75" customHeight="1" x14ac:dyDescent="0.3">
      <c r="O437" s="28"/>
      <c r="P437" s="28"/>
      <c r="Q437" s="28"/>
      <c r="R437" s="28"/>
    </row>
    <row r="438" spans="15:18" ht="12.75" customHeight="1" x14ac:dyDescent="0.3">
      <c r="O438" s="28"/>
      <c r="P438" s="28"/>
      <c r="Q438" s="28"/>
      <c r="R438" s="28"/>
    </row>
    <row r="439" spans="15:18" ht="12.75" customHeight="1" x14ac:dyDescent="0.3">
      <c r="O439" s="28"/>
      <c r="P439" s="28"/>
      <c r="Q439" s="28"/>
      <c r="R439" s="28"/>
    </row>
    <row r="440" spans="15:18" ht="12.75" customHeight="1" x14ac:dyDescent="0.3">
      <c r="O440" s="28"/>
      <c r="P440" s="28"/>
      <c r="Q440" s="28"/>
      <c r="R440" s="28"/>
    </row>
    <row r="441" spans="15:18" ht="12.75" customHeight="1" x14ac:dyDescent="0.3">
      <c r="O441" s="28"/>
      <c r="P441" s="28"/>
      <c r="Q441" s="28"/>
      <c r="R441" s="28"/>
    </row>
    <row r="442" spans="15:18" ht="12.75" customHeight="1" x14ac:dyDescent="0.3">
      <c r="O442" s="28"/>
      <c r="P442" s="28"/>
      <c r="Q442" s="28"/>
      <c r="R442" s="28"/>
    </row>
    <row r="443" spans="15:18" ht="12.75" customHeight="1" x14ac:dyDescent="0.3">
      <c r="O443" s="28"/>
      <c r="P443" s="28"/>
      <c r="Q443" s="28"/>
      <c r="R443" s="28"/>
    </row>
    <row r="444" spans="15:18" ht="12.75" customHeight="1" x14ac:dyDescent="0.3">
      <c r="O444" s="28"/>
      <c r="P444" s="28"/>
      <c r="Q444" s="28"/>
      <c r="R444" s="28"/>
    </row>
    <row r="445" spans="15:18" ht="12.75" customHeight="1" x14ac:dyDescent="0.3">
      <c r="O445" s="28"/>
      <c r="P445" s="28"/>
      <c r="Q445" s="28"/>
      <c r="R445" s="28"/>
    </row>
    <row r="446" spans="15:18" ht="12.75" customHeight="1" x14ac:dyDescent="0.3">
      <c r="O446" s="28"/>
      <c r="P446" s="28"/>
      <c r="Q446" s="28"/>
      <c r="R446" s="28"/>
    </row>
    <row r="447" spans="15:18" ht="12.75" customHeight="1" x14ac:dyDescent="0.3">
      <c r="O447" s="28"/>
      <c r="P447" s="28"/>
      <c r="Q447" s="28"/>
      <c r="R447" s="28"/>
    </row>
    <row r="448" spans="15:18" ht="12.75" customHeight="1" x14ac:dyDescent="0.3">
      <c r="O448" s="28"/>
      <c r="P448" s="28"/>
      <c r="Q448" s="28"/>
      <c r="R448" s="28"/>
    </row>
    <row r="449" spans="15:18" ht="12.75" customHeight="1" x14ac:dyDescent="0.3">
      <c r="O449" s="28"/>
      <c r="P449" s="28"/>
      <c r="Q449" s="28"/>
      <c r="R449" s="28"/>
    </row>
    <row r="450" spans="15:18" ht="12.75" customHeight="1" x14ac:dyDescent="0.3">
      <c r="O450" s="28"/>
      <c r="P450" s="28"/>
      <c r="Q450" s="28"/>
      <c r="R450" s="28"/>
    </row>
    <row r="451" spans="15:18" ht="12.75" customHeight="1" x14ac:dyDescent="0.3">
      <c r="O451" s="28"/>
      <c r="P451" s="28"/>
      <c r="Q451" s="28"/>
      <c r="R451" s="28"/>
    </row>
    <row r="452" spans="15:18" ht="12.75" customHeight="1" x14ac:dyDescent="0.3">
      <c r="O452" s="28"/>
      <c r="P452" s="28"/>
      <c r="Q452" s="28"/>
      <c r="R452" s="28"/>
    </row>
    <row r="453" spans="15:18" ht="12.75" customHeight="1" x14ac:dyDescent="0.3">
      <c r="O453" s="28"/>
      <c r="P453" s="28"/>
      <c r="Q453" s="28"/>
      <c r="R453" s="28"/>
    </row>
    <row r="454" spans="15:18" ht="12.75" customHeight="1" x14ac:dyDescent="0.3">
      <c r="O454" s="28"/>
      <c r="P454" s="28"/>
      <c r="Q454" s="28"/>
      <c r="R454" s="28"/>
    </row>
    <row r="455" spans="15:18" ht="12.75" customHeight="1" x14ac:dyDescent="0.3">
      <c r="O455" s="28"/>
      <c r="P455" s="28"/>
      <c r="Q455" s="28"/>
      <c r="R455" s="28"/>
    </row>
    <row r="456" spans="15:18" ht="12.75" customHeight="1" x14ac:dyDescent="0.3">
      <c r="O456" s="28"/>
      <c r="P456" s="28"/>
      <c r="Q456" s="28"/>
      <c r="R456" s="28"/>
    </row>
    <row r="457" spans="15:18" ht="12.75" customHeight="1" x14ac:dyDescent="0.3">
      <c r="O457" s="28"/>
      <c r="P457" s="28"/>
      <c r="Q457" s="28"/>
      <c r="R457" s="28"/>
    </row>
    <row r="458" spans="15:18" ht="12.75" customHeight="1" x14ac:dyDescent="0.3">
      <c r="O458" s="28"/>
      <c r="P458" s="28"/>
      <c r="Q458" s="28"/>
      <c r="R458" s="28"/>
    </row>
    <row r="459" spans="15:18" ht="12.75" customHeight="1" x14ac:dyDescent="0.3">
      <c r="O459" s="28"/>
      <c r="P459" s="28"/>
      <c r="Q459" s="28"/>
      <c r="R459" s="28"/>
    </row>
    <row r="460" spans="15:18" ht="12.75" customHeight="1" x14ac:dyDescent="0.3">
      <c r="O460" s="28"/>
      <c r="P460" s="28"/>
      <c r="Q460" s="28"/>
      <c r="R460" s="28"/>
    </row>
    <row r="461" spans="15:18" ht="12.75" customHeight="1" x14ac:dyDescent="0.3">
      <c r="O461" s="28"/>
      <c r="P461" s="28"/>
      <c r="Q461" s="28"/>
      <c r="R461" s="28"/>
    </row>
    <row r="462" spans="15:18" ht="12.75" customHeight="1" x14ac:dyDescent="0.3">
      <c r="O462" s="28"/>
      <c r="P462" s="28"/>
      <c r="Q462" s="28"/>
      <c r="R462" s="28"/>
    </row>
    <row r="463" spans="15:18" ht="12.75" customHeight="1" x14ac:dyDescent="0.3">
      <c r="O463" s="28"/>
      <c r="P463" s="28"/>
      <c r="Q463" s="28"/>
      <c r="R463" s="28"/>
    </row>
    <row r="464" spans="15:18" ht="12.75" customHeight="1" x14ac:dyDescent="0.3">
      <c r="O464" s="28"/>
      <c r="P464" s="28"/>
      <c r="Q464" s="28"/>
      <c r="R464" s="28"/>
    </row>
    <row r="465" spans="15:18" ht="12.75" customHeight="1" x14ac:dyDescent="0.3">
      <c r="O465" s="28"/>
      <c r="P465" s="28"/>
      <c r="Q465" s="28"/>
      <c r="R465" s="28"/>
    </row>
    <row r="466" spans="15:18" ht="12.75" customHeight="1" x14ac:dyDescent="0.3">
      <c r="O466" s="28"/>
      <c r="P466" s="28"/>
      <c r="Q466" s="28"/>
      <c r="R466" s="28"/>
    </row>
    <row r="467" spans="15:18" ht="12.75" customHeight="1" x14ac:dyDescent="0.3">
      <c r="O467" s="28"/>
      <c r="P467" s="28"/>
      <c r="Q467" s="28"/>
      <c r="R467" s="28"/>
    </row>
    <row r="468" spans="15:18" ht="12.75" customHeight="1" x14ac:dyDescent="0.3">
      <c r="O468" s="28"/>
      <c r="P468" s="28"/>
      <c r="Q468" s="28"/>
      <c r="R468" s="28"/>
    </row>
    <row r="469" spans="15:18" ht="12.75" customHeight="1" x14ac:dyDescent="0.3">
      <c r="O469" s="28"/>
      <c r="P469" s="28"/>
      <c r="Q469" s="28"/>
      <c r="R469" s="28"/>
    </row>
    <row r="470" spans="15:18" ht="12.75" customHeight="1" x14ac:dyDescent="0.3">
      <c r="O470" s="28"/>
      <c r="P470" s="28"/>
      <c r="Q470" s="28"/>
      <c r="R470" s="28"/>
    </row>
    <row r="471" spans="15:18" ht="12.75" customHeight="1" x14ac:dyDescent="0.3">
      <c r="O471" s="28"/>
      <c r="P471" s="28"/>
      <c r="Q471" s="28"/>
      <c r="R471" s="28"/>
    </row>
    <row r="472" spans="15:18" ht="12.75" customHeight="1" x14ac:dyDescent="0.3">
      <c r="O472" s="28"/>
      <c r="P472" s="28"/>
      <c r="Q472" s="28"/>
      <c r="R472" s="28"/>
    </row>
    <row r="473" spans="15:18" ht="12.75" customHeight="1" x14ac:dyDescent="0.3">
      <c r="O473" s="28"/>
      <c r="P473" s="28"/>
      <c r="Q473" s="28"/>
      <c r="R473" s="28"/>
    </row>
    <row r="474" spans="15:18" ht="12.75" customHeight="1" x14ac:dyDescent="0.3">
      <c r="O474" s="28"/>
      <c r="P474" s="28"/>
      <c r="Q474" s="28"/>
      <c r="R474" s="28"/>
    </row>
    <row r="475" spans="15:18" ht="12.75" customHeight="1" x14ac:dyDescent="0.3">
      <c r="O475" s="28"/>
      <c r="P475" s="28"/>
      <c r="Q475" s="28"/>
      <c r="R475" s="28"/>
    </row>
    <row r="476" spans="15:18" ht="12.75" customHeight="1" x14ac:dyDescent="0.3">
      <c r="O476" s="28"/>
      <c r="P476" s="28"/>
      <c r="Q476" s="28"/>
      <c r="R476" s="28"/>
    </row>
    <row r="477" spans="15:18" ht="12.75" customHeight="1" x14ac:dyDescent="0.3">
      <c r="O477" s="28"/>
      <c r="P477" s="28"/>
      <c r="Q477" s="28"/>
      <c r="R477" s="28"/>
    </row>
    <row r="478" spans="15:18" ht="12.75" customHeight="1" x14ac:dyDescent="0.3">
      <c r="O478" s="28"/>
      <c r="P478" s="28"/>
      <c r="Q478" s="28"/>
      <c r="R478" s="28"/>
    </row>
    <row r="479" spans="15:18" ht="12.75" customHeight="1" x14ac:dyDescent="0.3">
      <c r="O479" s="28"/>
      <c r="P479" s="28"/>
      <c r="Q479" s="28"/>
      <c r="R479" s="28"/>
    </row>
    <row r="480" spans="15:18" ht="12.75" customHeight="1" x14ac:dyDescent="0.3">
      <c r="O480" s="28"/>
      <c r="P480" s="28"/>
      <c r="Q480" s="28"/>
      <c r="R480" s="28"/>
    </row>
    <row r="481" spans="15:18" ht="12.75" customHeight="1" x14ac:dyDescent="0.3">
      <c r="O481" s="28"/>
      <c r="P481" s="28"/>
      <c r="Q481" s="28"/>
      <c r="R481" s="28"/>
    </row>
    <row r="482" spans="15:18" ht="12.75" customHeight="1" x14ac:dyDescent="0.3">
      <c r="O482" s="28"/>
      <c r="P482" s="28"/>
      <c r="Q482" s="28"/>
      <c r="R482" s="28"/>
    </row>
    <row r="483" spans="15:18" ht="12.75" customHeight="1" x14ac:dyDescent="0.3">
      <c r="O483" s="28"/>
      <c r="P483" s="28"/>
      <c r="Q483" s="28"/>
      <c r="R483" s="28"/>
    </row>
    <row r="484" spans="15:18" ht="12.75" customHeight="1" x14ac:dyDescent="0.3">
      <c r="O484" s="28"/>
      <c r="P484" s="28"/>
      <c r="Q484" s="28"/>
      <c r="R484" s="28"/>
    </row>
    <row r="485" spans="15:18" ht="12.75" customHeight="1" x14ac:dyDescent="0.3">
      <c r="O485" s="28"/>
      <c r="P485" s="28"/>
      <c r="Q485" s="28"/>
      <c r="R485" s="28"/>
    </row>
    <row r="486" spans="15:18" ht="12.75" customHeight="1" x14ac:dyDescent="0.3">
      <c r="O486" s="28"/>
      <c r="P486" s="28"/>
      <c r="Q486" s="28"/>
      <c r="R486" s="28"/>
    </row>
    <row r="487" spans="15:18" ht="12.75" customHeight="1" x14ac:dyDescent="0.3">
      <c r="O487" s="28"/>
      <c r="P487" s="28"/>
      <c r="Q487" s="28"/>
      <c r="R487" s="28"/>
    </row>
    <row r="488" spans="15:18" ht="12.75" customHeight="1" x14ac:dyDescent="0.3">
      <c r="O488" s="28"/>
      <c r="P488" s="28"/>
      <c r="Q488" s="28"/>
      <c r="R488" s="28"/>
    </row>
    <row r="489" spans="15:18" ht="12.75" customHeight="1" x14ac:dyDescent="0.3">
      <c r="O489" s="28"/>
      <c r="P489" s="28"/>
      <c r="Q489" s="28"/>
      <c r="R489" s="28"/>
    </row>
    <row r="490" spans="15:18" ht="12.75" customHeight="1" x14ac:dyDescent="0.3">
      <c r="O490" s="28"/>
      <c r="P490" s="28"/>
      <c r="Q490" s="28"/>
      <c r="R490" s="28"/>
    </row>
    <row r="491" spans="15:18" ht="12.75" customHeight="1" x14ac:dyDescent="0.3">
      <c r="O491" s="28"/>
      <c r="P491" s="28"/>
      <c r="Q491" s="28"/>
      <c r="R491" s="28"/>
    </row>
    <row r="492" spans="15:18" ht="12.75" customHeight="1" x14ac:dyDescent="0.3">
      <c r="O492" s="28"/>
      <c r="P492" s="28"/>
      <c r="Q492" s="28"/>
      <c r="R492" s="28"/>
    </row>
    <row r="493" spans="15:18" ht="12.75" customHeight="1" x14ac:dyDescent="0.3">
      <c r="O493" s="28"/>
      <c r="P493" s="28"/>
      <c r="Q493" s="28"/>
      <c r="R493" s="28"/>
    </row>
    <row r="494" spans="15:18" ht="12.75" customHeight="1" x14ac:dyDescent="0.3">
      <c r="O494" s="28"/>
      <c r="P494" s="28"/>
      <c r="Q494" s="28"/>
      <c r="R494" s="28"/>
    </row>
    <row r="495" spans="15:18" ht="12.75" customHeight="1" x14ac:dyDescent="0.3">
      <c r="O495" s="28"/>
      <c r="P495" s="28"/>
      <c r="Q495" s="28"/>
      <c r="R495" s="28"/>
    </row>
    <row r="496" spans="15:18" ht="12.75" customHeight="1" x14ac:dyDescent="0.3">
      <c r="O496" s="28"/>
      <c r="P496" s="28"/>
      <c r="Q496" s="28"/>
      <c r="R496" s="28"/>
    </row>
    <row r="497" spans="15:18" ht="12.75" customHeight="1" x14ac:dyDescent="0.3">
      <c r="O497" s="28"/>
      <c r="P497" s="28"/>
      <c r="Q497" s="28"/>
      <c r="R497" s="28"/>
    </row>
    <row r="498" spans="15:18" ht="12.75" customHeight="1" x14ac:dyDescent="0.3">
      <c r="O498" s="28"/>
      <c r="P498" s="28"/>
      <c r="Q498" s="28"/>
      <c r="R498" s="28"/>
    </row>
    <row r="499" spans="15:18" ht="12.75" customHeight="1" x14ac:dyDescent="0.3">
      <c r="O499" s="28"/>
      <c r="P499" s="28"/>
      <c r="Q499" s="28"/>
      <c r="R499" s="28"/>
    </row>
    <row r="500" spans="15:18" ht="12.75" customHeight="1" x14ac:dyDescent="0.3">
      <c r="O500" s="28"/>
      <c r="P500" s="28"/>
      <c r="Q500" s="28"/>
      <c r="R500" s="28"/>
    </row>
    <row r="501" spans="15:18" ht="12.75" customHeight="1" x14ac:dyDescent="0.3">
      <c r="O501" s="28"/>
      <c r="P501" s="28"/>
      <c r="Q501" s="28"/>
      <c r="R501" s="28"/>
    </row>
    <row r="502" spans="15:18" ht="12.75" customHeight="1" x14ac:dyDescent="0.3">
      <c r="O502" s="28"/>
      <c r="P502" s="28"/>
      <c r="Q502" s="28"/>
      <c r="R502" s="28"/>
    </row>
    <row r="503" spans="15:18" ht="12.75" customHeight="1" x14ac:dyDescent="0.3">
      <c r="O503" s="28"/>
      <c r="P503" s="28"/>
      <c r="Q503" s="28"/>
      <c r="R503" s="28"/>
    </row>
    <row r="504" spans="15:18" ht="12.75" customHeight="1" x14ac:dyDescent="0.3">
      <c r="O504" s="28"/>
      <c r="P504" s="28"/>
      <c r="Q504" s="28"/>
      <c r="R504" s="28"/>
    </row>
    <row r="505" spans="15:18" ht="12.75" customHeight="1" x14ac:dyDescent="0.3">
      <c r="O505" s="28"/>
      <c r="P505" s="28"/>
      <c r="Q505" s="28"/>
      <c r="R505" s="28"/>
    </row>
    <row r="506" spans="15:18" ht="12.75" customHeight="1" x14ac:dyDescent="0.3">
      <c r="O506" s="28"/>
      <c r="P506" s="28"/>
      <c r="Q506" s="28"/>
      <c r="R506" s="28"/>
    </row>
    <row r="507" spans="15:18" ht="12.75" customHeight="1" x14ac:dyDescent="0.3">
      <c r="O507" s="28"/>
      <c r="P507" s="28"/>
      <c r="Q507" s="28"/>
      <c r="R507" s="28"/>
    </row>
    <row r="508" spans="15:18" ht="12.75" customHeight="1" x14ac:dyDescent="0.3">
      <c r="O508" s="28"/>
      <c r="P508" s="28"/>
      <c r="Q508" s="28"/>
      <c r="R508" s="28"/>
    </row>
    <row r="509" spans="15:18" ht="12.75" customHeight="1" x14ac:dyDescent="0.3">
      <c r="O509" s="28"/>
      <c r="P509" s="28"/>
      <c r="Q509" s="28"/>
      <c r="R509" s="28"/>
    </row>
    <row r="510" spans="15:18" ht="12.75" customHeight="1" x14ac:dyDescent="0.3">
      <c r="O510" s="28"/>
      <c r="P510" s="28"/>
      <c r="Q510" s="28"/>
      <c r="R510" s="28"/>
    </row>
    <row r="511" spans="15:18" ht="12.75" customHeight="1" x14ac:dyDescent="0.3">
      <c r="O511" s="28"/>
      <c r="P511" s="28"/>
      <c r="Q511" s="28"/>
      <c r="R511" s="28"/>
    </row>
    <row r="512" spans="15:18" ht="12.75" customHeight="1" x14ac:dyDescent="0.3">
      <c r="O512" s="28"/>
      <c r="P512" s="28"/>
      <c r="Q512" s="28"/>
      <c r="R512" s="28"/>
    </row>
    <row r="513" spans="15:18" ht="12.75" customHeight="1" x14ac:dyDescent="0.3">
      <c r="O513" s="28"/>
      <c r="P513" s="28"/>
      <c r="Q513" s="28"/>
      <c r="R513" s="28"/>
    </row>
    <row r="514" spans="15:18" ht="12.75" customHeight="1" x14ac:dyDescent="0.3">
      <c r="O514" s="28"/>
      <c r="P514" s="28"/>
      <c r="Q514" s="28"/>
      <c r="R514" s="28"/>
    </row>
    <row r="515" spans="15:18" ht="12.75" customHeight="1" x14ac:dyDescent="0.3">
      <c r="O515" s="28"/>
      <c r="P515" s="28"/>
      <c r="Q515" s="28"/>
      <c r="R515" s="28"/>
    </row>
    <row r="516" spans="15:18" ht="12.75" customHeight="1" x14ac:dyDescent="0.3">
      <c r="O516" s="28"/>
      <c r="P516" s="28"/>
      <c r="Q516" s="28"/>
      <c r="R516" s="28"/>
    </row>
    <row r="517" spans="15:18" ht="12.75" customHeight="1" x14ac:dyDescent="0.3">
      <c r="O517" s="28"/>
      <c r="P517" s="28"/>
      <c r="Q517" s="28"/>
      <c r="R517" s="28"/>
    </row>
    <row r="518" spans="15:18" ht="12.75" customHeight="1" x14ac:dyDescent="0.3">
      <c r="O518" s="28"/>
      <c r="P518" s="28"/>
      <c r="Q518" s="28"/>
      <c r="R518" s="28"/>
    </row>
    <row r="519" spans="15:18" ht="12.75" customHeight="1" x14ac:dyDescent="0.3">
      <c r="O519" s="28"/>
      <c r="P519" s="28"/>
      <c r="Q519" s="28"/>
      <c r="R519" s="28"/>
    </row>
    <row r="520" spans="15:18" ht="12.75" customHeight="1" x14ac:dyDescent="0.3">
      <c r="O520" s="28"/>
      <c r="P520" s="28"/>
      <c r="Q520" s="28"/>
      <c r="R520" s="28"/>
    </row>
    <row r="521" spans="15:18" ht="12.75" customHeight="1" x14ac:dyDescent="0.3">
      <c r="O521" s="28"/>
      <c r="P521" s="28"/>
      <c r="Q521" s="28"/>
      <c r="R521" s="28"/>
    </row>
    <row r="522" spans="15:18" ht="12.75" customHeight="1" x14ac:dyDescent="0.3">
      <c r="O522" s="28"/>
      <c r="P522" s="28"/>
      <c r="Q522" s="28"/>
      <c r="R522" s="28"/>
    </row>
    <row r="523" spans="15:18" ht="12.75" customHeight="1" x14ac:dyDescent="0.3">
      <c r="O523" s="28"/>
      <c r="P523" s="28"/>
      <c r="Q523" s="28"/>
      <c r="R523" s="28"/>
    </row>
    <row r="524" spans="15:18" ht="12.75" customHeight="1" x14ac:dyDescent="0.3">
      <c r="O524" s="28"/>
      <c r="P524" s="28"/>
      <c r="Q524" s="28"/>
      <c r="R524" s="28"/>
    </row>
    <row r="525" spans="15:18" ht="12.75" customHeight="1" x14ac:dyDescent="0.3">
      <c r="O525" s="28"/>
      <c r="P525" s="28"/>
      <c r="Q525" s="28"/>
      <c r="R525" s="28"/>
    </row>
    <row r="526" spans="15:18" ht="12.75" customHeight="1" x14ac:dyDescent="0.3">
      <c r="O526" s="28"/>
      <c r="P526" s="28"/>
      <c r="Q526" s="28"/>
      <c r="R526" s="28"/>
    </row>
    <row r="527" spans="15:18" ht="12.75" customHeight="1" x14ac:dyDescent="0.3">
      <c r="O527" s="28"/>
      <c r="P527" s="28"/>
      <c r="Q527" s="28"/>
      <c r="R527" s="28"/>
    </row>
    <row r="528" spans="15:18" ht="12.75" customHeight="1" x14ac:dyDescent="0.3">
      <c r="O528" s="28"/>
      <c r="P528" s="28"/>
      <c r="Q528" s="28"/>
      <c r="R528" s="28"/>
    </row>
    <row r="529" spans="15:18" ht="12.75" customHeight="1" x14ac:dyDescent="0.3">
      <c r="O529" s="28"/>
      <c r="P529" s="28"/>
      <c r="Q529" s="28"/>
      <c r="R529" s="28"/>
    </row>
    <row r="530" spans="15:18" ht="12.75" customHeight="1" x14ac:dyDescent="0.3">
      <c r="O530" s="28"/>
      <c r="P530" s="28"/>
      <c r="Q530" s="28"/>
      <c r="R530" s="28"/>
    </row>
    <row r="531" spans="15:18" ht="12.75" customHeight="1" x14ac:dyDescent="0.3">
      <c r="O531" s="28"/>
      <c r="P531" s="28"/>
      <c r="Q531" s="28"/>
      <c r="R531" s="28"/>
    </row>
    <row r="532" spans="15:18" ht="12.75" customHeight="1" x14ac:dyDescent="0.3">
      <c r="O532" s="28"/>
      <c r="P532" s="28"/>
      <c r="Q532" s="28"/>
      <c r="R532" s="28"/>
    </row>
    <row r="533" spans="15:18" ht="12.75" customHeight="1" x14ac:dyDescent="0.3">
      <c r="O533" s="28"/>
      <c r="P533" s="28"/>
      <c r="Q533" s="28"/>
      <c r="R533" s="28"/>
    </row>
    <row r="534" spans="15:18" ht="12.75" customHeight="1" x14ac:dyDescent="0.3">
      <c r="O534" s="28"/>
      <c r="P534" s="28"/>
      <c r="Q534" s="28"/>
      <c r="R534" s="28"/>
    </row>
    <row r="535" spans="15:18" ht="12.75" customHeight="1" x14ac:dyDescent="0.3">
      <c r="O535" s="28"/>
      <c r="P535" s="28"/>
      <c r="Q535" s="28"/>
      <c r="R535" s="28"/>
    </row>
    <row r="536" spans="15:18" ht="12.75" customHeight="1" x14ac:dyDescent="0.3">
      <c r="O536" s="28"/>
      <c r="P536" s="28"/>
      <c r="Q536" s="28"/>
      <c r="R536" s="28"/>
    </row>
    <row r="537" spans="15:18" ht="12.75" customHeight="1" x14ac:dyDescent="0.3">
      <c r="O537" s="28"/>
      <c r="P537" s="28"/>
      <c r="Q537" s="28"/>
      <c r="R537" s="28"/>
    </row>
    <row r="538" spans="15:18" ht="12.75" customHeight="1" x14ac:dyDescent="0.3">
      <c r="O538" s="28"/>
      <c r="P538" s="28"/>
      <c r="Q538" s="28"/>
      <c r="R538" s="28"/>
    </row>
    <row r="539" spans="15:18" ht="12.75" customHeight="1" x14ac:dyDescent="0.3">
      <c r="O539" s="28"/>
      <c r="P539" s="28"/>
      <c r="Q539" s="28"/>
      <c r="R539" s="28"/>
    </row>
    <row r="540" spans="15:18" ht="12.75" customHeight="1" x14ac:dyDescent="0.3">
      <c r="O540" s="28"/>
      <c r="P540" s="28"/>
      <c r="Q540" s="28"/>
      <c r="R540" s="28"/>
    </row>
    <row r="541" spans="15:18" ht="12.75" customHeight="1" x14ac:dyDescent="0.3">
      <c r="O541" s="28"/>
      <c r="P541" s="28"/>
      <c r="Q541" s="28"/>
      <c r="R541" s="28"/>
    </row>
    <row r="542" spans="15:18" ht="12.75" customHeight="1" x14ac:dyDescent="0.3">
      <c r="O542" s="28"/>
      <c r="P542" s="28"/>
      <c r="Q542" s="28"/>
      <c r="R542" s="28"/>
    </row>
    <row r="543" spans="15:18" ht="12.75" customHeight="1" x14ac:dyDescent="0.3">
      <c r="O543" s="28"/>
      <c r="P543" s="28"/>
      <c r="Q543" s="28"/>
      <c r="R543" s="28"/>
    </row>
    <row r="544" spans="15:18" ht="12.75" customHeight="1" x14ac:dyDescent="0.3">
      <c r="O544" s="28"/>
      <c r="P544" s="28"/>
      <c r="Q544" s="28"/>
      <c r="R544" s="28"/>
    </row>
    <row r="545" spans="15:18" ht="12.75" customHeight="1" x14ac:dyDescent="0.3">
      <c r="O545" s="28"/>
      <c r="P545" s="28"/>
      <c r="Q545" s="28"/>
      <c r="R545" s="28"/>
    </row>
    <row r="546" spans="15:18" ht="12.75" customHeight="1" x14ac:dyDescent="0.3">
      <c r="O546" s="28"/>
      <c r="P546" s="28"/>
      <c r="Q546" s="28"/>
      <c r="R546" s="28"/>
    </row>
    <row r="547" spans="15:18" ht="12.75" customHeight="1" x14ac:dyDescent="0.3">
      <c r="O547" s="28"/>
      <c r="P547" s="28"/>
      <c r="Q547" s="28"/>
      <c r="R547" s="28"/>
    </row>
    <row r="548" spans="15:18" ht="12.75" customHeight="1" x14ac:dyDescent="0.3">
      <c r="O548" s="28"/>
      <c r="P548" s="28"/>
      <c r="Q548" s="28"/>
      <c r="R548" s="28"/>
    </row>
    <row r="549" spans="15:18" ht="12.75" customHeight="1" x14ac:dyDescent="0.3">
      <c r="O549" s="28"/>
      <c r="P549" s="28"/>
      <c r="Q549" s="28"/>
      <c r="R549" s="28"/>
    </row>
    <row r="550" spans="15:18" ht="12.75" customHeight="1" x14ac:dyDescent="0.3">
      <c r="O550" s="28"/>
      <c r="P550" s="28"/>
      <c r="Q550" s="28"/>
      <c r="R550" s="28"/>
    </row>
    <row r="551" spans="15:18" ht="12.75" customHeight="1" x14ac:dyDescent="0.3">
      <c r="O551" s="28"/>
      <c r="P551" s="28"/>
      <c r="Q551" s="28"/>
      <c r="R551" s="28"/>
    </row>
    <row r="552" spans="15:18" ht="12.75" customHeight="1" x14ac:dyDescent="0.3">
      <c r="O552" s="28"/>
      <c r="P552" s="28"/>
      <c r="Q552" s="28"/>
      <c r="R552" s="28"/>
    </row>
    <row r="553" spans="15:18" ht="12.75" customHeight="1" x14ac:dyDescent="0.3">
      <c r="O553" s="28"/>
      <c r="P553" s="28"/>
      <c r="Q553" s="28"/>
      <c r="R553" s="28"/>
    </row>
    <row r="554" spans="15:18" ht="12.75" customHeight="1" x14ac:dyDescent="0.3">
      <c r="O554" s="28"/>
      <c r="P554" s="28"/>
      <c r="Q554" s="28"/>
      <c r="R554" s="28"/>
    </row>
    <row r="555" spans="15:18" ht="12.75" customHeight="1" x14ac:dyDescent="0.3">
      <c r="O555" s="28"/>
      <c r="P555" s="28"/>
      <c r="Q555" s="28"/>
      <c r="R555" s="28"/>
    </row>
    <row r="556" spans="15:18" ht="12.75" customHeight="1" x14ac:dyDescent="0.3">
      <c r="O556" s="28"/>
      <c r="P556" s="28"/>
      <c r="Q556" s="28"/>
      <c r="R556" s="28"/>
    </row>
    <row r="557" spans="15:18" ht="12.75" customHeight="1" x14ac:dyDescent="0.3">
      <c r="O557" s="28"/>
      <c r="P557" s="28"/>
      <c r="Q557" s="28"/>
      <c r="R557" s="28"/>
    </row>
    <row r="558" spans="15:18" ht="12.75" customHeight="1" x14ac:dyDescent="0.3">
      <c r="O558" s="28"/>
      <c r="P558" s="28"/>
      <c r="Q558" s="28"/>
      <c r="R558" s="28"/>
    </row>
    <row r="559" spans="15:18" ht="12.75" customHeight="1" x14ac:dyDescent="0.3">
      <c r="O559" s="28"/>
      <c r="P559" s="28"/>
      <c r="Q559" s="28"/>
      <c r="R559" s="28"/>
    </row>
    <row r="560" spans="15:18" ht="12.75" customHeight="1" x14ac:dyDescent="0.3">
      <c r="O560" s="28"/>
      <c r="P560" s="28"/>
      <c r="Q560" s="28"/>
      <c r="R560" s="28"/>
    </row>
    <row r="561" spans="15:18" ht="12.75" customHeight="1" x14ac:dyDescent="0.3">
      <c r="O561" s="28"/>
      <c r="P561" s="28"/>
      <c r="Q561" s="28"/>
      <c r="R561" s="28"/>
    </row>
    <row r="562" spans="15:18" ht="12.75" customHeight="1" x14ac:dyDescent="0.3">
      <c r="O562" s="28"/>
      <c r="P562" s="28"/>
      <c r="Q562" s="28"/>
      <c r="R562" s="28"/>
    </row>
    <row r="563" spans="15:18" ht="12.75" customHeight="1" x14ac:dyDescent="0.3">
      <c r="O563" s="28"/>
      <c r="P563" s="28"/>
      <c r="Q563" s="28"/>
      <c r="R563" s="28"/>
    </row>
    <row r="564" spans="15:18" ht="12.75" customHeight="1" x14ac:dyDescent="0.3">
      <c r="O564" s="28"/>
      <c r="P564" s="28"/>
      <c r="Q564" s="28"/>
      <c r="R564" s="28"/>
    </row>
    <row r="565" spans="15:18" ht="12.75" customHeight="1" x14ac:dyDescent="0.3">
      <c r="O565" s="28"/>
      <c r="P565" s="28"/>
      <c r="Q565" s="28"/>
      <c r="R565" s="28"/>
    </row>
    <row r="566" spans="15:18" ht="12.75" customHeight="1" x14ac:dyDescent="0.3">
      <c r="O566" s="28"/>
      <c r="P566" s="28"/>
      <c r="Q566" s="28"/>
      <c r="R566" s="28"/>
    </row>
    <row r="567" spans="15:18" ht="12.75" customHeight="1" x14ac:dyDescent="0.3">
      <c r="O567" s="28"/>
      <c r="P567" s="28"/>
      <c r="Q567" s="28"/>
      <c r="R567" s="28"/>
    </row>
    <row r="568" spans="15:18" ht="12.75" customHeight="1" x14ac:dyDescent="0.3">
      <c r="O568" s="28"/>
      <c r="P568" s="28"/>
      <c r="Q568" s="28"/>
      <c r="R568" s="28"/>
    </row>
    <row r="569" spans="15:18" ht="12.75" customHeight="1" x14ac:dyDescent="0.3">
      <c r="O569" s="28"/>
      <c r="P569" s="28"/>
      <c r="Q569" s="28"/>
      <c r="R569" s="28"/>
    </row>
    <row r="570" spans="15:18" ht="12.75" customHeight="1" x14ac:dyDescent="0.3">
      <c r="O570" s="28"/>
      <c r="P570" s="28"/>
      <c r="Q570" s="28"/>
      <c r="R570" s="28"/>
    </row>
    <row r="571" spans="15:18" ht="12.75" customHeight="1" x14ac:dyDescent="0.3">
      <c r="O571" s="28"/>
      <c r="P571" s="28"/>
      <c r="Q571" s="28"/>
      <c r="R571" s="28"/>
    </row>
    <row r="572" spans="15:18" ht="12.75" customHeight="1" x14ac:dyDescent="0.3">
      <c r="O572" s="28"/>
      <c r="P572" s="28"/>
      <c r="Q572" s="28"/>
      <c r="R572" s="28"/>
    </row>
    <row r="573" spans="15:18" ht="12.75" customHeight="1" x14ac:dyDescent="0.3">
      <c r="O573" s="28"/>
      <c r="P573" s="28"/>
      <c r="Q573" s="28"/>
      <c r="R573" s="28"/>
    </row>
    <row r="574" spans="15:18" ht="12.75" customHeight="1" x14ac:dyDescent="0.3">
      <c r="O574" s="28"/>
      <c r="P574" s="28"/>
      <c r="Q574" s="28"/>
      <c r="R574" s="28"/>
    </row>
    <row r="575" spans="15:18" ht="12.75" customHeight="1" x14ac:dyDescent="0.3">
      <c r="O575" s="28"/>
      <c r="P575" s="28"/>
      <c r="Q575" s="28"/>
      <c r="R575" s="28"/>
    </row>
    <row r="576" spans="15:18" ht="12.75" customHeight="1" x14ac:dyDescent="0.3">
      <c r="O576" s="28"/>
      <c r="P576" s="28"/>
      <c r="Q576" s="28"/>
      <c r="R576" s="28"/>
    </row>
    <row r="577" spans="15:18" ht="12.75" customHeight="1" x14ac:dyDescent="0.3">
      <c r="O577" s="28"/>
      <c r="P577" s="28"/>
      <c r="Q577" s="28"/>
      <c r="R577" s="28"/>
    </row>
    <row r="578" spans="15:18" ht="12.75" customHeight="1" x14ac:dyDescent="0.3">
      <c r="O578" s="28"/>
      <c r="P578" s="28"/>
      <c r="Q578" s="28"/>
      <c r="R578" s="28"/>
    </row>
    <row r="579" spans="15:18" ht="12.75" customHeight="1" x14ac:dyDescent="0.3">
      <c r="O579" s="28"/>
      <c r="P579" s="28"/>
      <c r="Q579" s="28"/>
      <c r="R579" s="28"/>
    </row>
    <row r="580" spans="15:18" ht="12.75" customHeight="1" x14ac:dyDescent="0.3">
      <c r="O580" s="28"/>
      <c r="P580" s="28"/>
      <c r="Q580" s="28"/>
      <c r="R580" s="28"/>
    </row>
    <row r="581" spans="15:18" ht="12.75" customHeight="1" x14ac:dyDescent="0.3">
      <c r="O581" s="28"/>
      <c r="P581" s="28"/>
      <c r="Q581" s="28"/>
      <c r="R581" s="28"/>
    </row>
    <row r="582" spans="15:18" ht="12.75" customHeight="1" x14ac:dyDescent="0.3">
      <c r="O582" s="28"/>
      <c r="P582" s="28"/>
      <c r="Q582" s="28"/>
      <c r="R582" s="28"/>
    </row>
    <row r="583" spans="15:18" ht="12.75" customHeight="1" x14ac:dyDescent="0.3">
      <c r="O583" s="28"/>
      <c r="P583" s="28"/>
      <c r="Q583" s="28"/>
      <c r="R583" s="28"/>
    </row>
    <row r="584" spans="15:18" ht="12.75" customHeight="1" x14ac:dyDescent="0.3">
      <c r="O584" s="28"/>
      <c r="P584" s="28"/>
      <c r="Q584" s="28"/>
      <c r="R584" s="28"/>
    </row>
    <row r="585" spans="15:18" ht="12.75" customHeight="1" x14ac:dyDescent="0.3">
      <c r="O585" s="28"/>
      <c r="P585" s="28"/>
      <c r="Q585" s="28"/>
      <c r="R585" s="28"/>
    </row>
    <row r="586" spans="15:18" ht="12.75" customHeight="1" x14ac:dyDescent="0.3">
      <c r="O586" s="28"/>
      <c r="P586" s="28"/>
      <c r="Q586" s="28"/>
      <c r="R586" s="28"/>
    </row>
    <row r="587" spans="15:18" ht="12.75" customHeight="1" x14ac:dyDescent="0.3">
      <c r="O587" s="28"/>
      <c r="P587" s="28"/>
      <c r="Q587" s="28"/>
      <c r="R587" s="28"/>
    </row>
    <row r="588" spans="15:18" ht="12.75" customHeight="1" x14ac:dyDescent="0.3">
      <c r="O588" s="28"/>
      <c r="P588" s="28"/>
      <c r="Q588" s="28"/>
      <c r="R588" s="28"/>
    </row>
    <row r="589" spans="15:18" ht="12.75" customHeight="1" x14ac:dyDescent="0.3">
      <c r="O589" s="28"/>
      <c r="P589" s="28"/>
      <c r="Q589" s="28"/>
      <c r="R589" s="28"/>
    </row>
    <row r="590" spans="15:18" ht="12.75" customHeight="1" x14ac:dyDescent="0.3">
      <c r="O590" s="28"/>
      <c r="P590" s="28"/>
      <c r="Q590" s="28"/>
      <c r="R590" s="28"/>
    </row>
    <row r="591" spans="15:18" ht="12.75" customHeight="1" x14ac:dyDescent="0.3">
      <c r="O591" s="28"/>
      <c r="P591" s="28"/>
      <c r="Q591" s="28"/>
      <c r="R591" s="28"/>
    </row>
    <row r="592" spans="15:18" ht="12.75" customHeight="1" x14ac:dyDescent="0.3">
      <c r="O592" s="28"/>
      <c r="P592" s="28"/>
      <c r="Q592" s="28"/>
      <c r="R592" s="28"/>
    </row>
    <row r="593" spans="15:18" ht="12.75" customHeight="1" x14ac:dyDescent="0.3">
      <c r="O593" s="28"/>
      <c r="P593" s="28"/>
      <c r="Q593" s="28"/>
      <c r="R593" s="28"/>
    </row>
    <row r="594" spans="15:18" ht="12.75" customHeight="1" x14ac:dyDescent="0.3">
      <c r="O594" s="28"/>
      <c r="P594" s="28"/>
      <c r="Q594" s="28"/>
      <c r="R594" s="28"/>
    </row>
    <row r="595" spans="15:18" ht="12.75" customHeight="1" x14ac:dyDescent="0.3">
      <c r="O595" s="28"/>
      <c r="P595" s="28"/>
      <c r="Q595" s="28"/>
      <c r="R595" s="28"/>
    </row>
    <row r="596" spans="15:18" ht="12.75" customHeight="1" x14ac:dyDescent="0.3">
      <c r="O596" s="28"/>
      <c r="P596" s="28"/>
      <c r="Q596" s="28"/>
      <c r="R596" s="28"/>
    </row>
    <row r="597" spans="15:18" ht="12.75" customHeight="1" x14ac:dyDescent="0.3">
      <c r="O597" s="28"/>
      <c r="P597" s="28"/>
      <c r="Q597" s="28"/>
      <c r="R597" s="28"/>
    </row>
    <row r="598" spans="15:18" ht="12.75" customHeight="1" x14ac:dyDescent="0.3">
      <c r="O598" s="28"/>
      <c r="P598" s="28"/>
      <c r="Q598" s="28"/>
      <c r="R598" s="28"/>
    </row>
    <row r="599" spans="15:18" ht="12.75" customHeight="1" x14ac:dyDescent="0.3">
      <c r="O599" s="28"/>
      <c r="P599" s="28"/>
      <c r="Q599" s="28"/>
      <c r="R599" s="28"/>
    </row>
    <row r="600" spans="15:18" ht="12.75" customHeight="1" x14ac:dyDescent="0.3">
      <c r="O600" s="28"/>
      <c r="P600" s="28"/>
      <c r="Q600" s="28"/>
      <c r="R600" s="28"/>
    </row>
    <row r="601" spans="15:18" ht="12.75" customHeight="1" x14ac:dyDescent="0.3">
      <c r="O601" s="28"/>
      <c r="P601" s="28"/>
      <c r="Q601" s="28"/>
      <c r="R601" s="28"/>
    </row>
    <row r="602" spans="15:18" ht="12.75" customHeight="1" x14ac:dyDescent="0.3">
      <c r="O602" s="28"/>
      <c r="P602" s="28"/>
      <c r="Q602" s="28"/>
      <c r="R602" s="28"/>
    </row>
    <row r="603" spans="15:18" ht="12.75" customHeight="1" x14ac:dyDescent="0.3">
      <c r="O603" s="28"/>
      <c r="P603" s="28"/>
      <c r="Q603" s="28"/>
      <c r="R603" s="28"/>
    </row>
    <row r="604" spans="15:18" ht="12.75" customHeight="1" x14ac:dyDescent="0.3">
      <c r="O604" s="28"/>
      <c r="P604" s="28"/>
      <c r="Q604" s="28"/>
      <c r="R604" s="28"/>
    </row>
    <row r="605" spans="15:18" ht="12.75" customHeight="1" x14ac:dyDescent="0.3">
      <c r="O605" s="28"/>
      <c r="P605" s="28"/>
      <c r="Q605" s="28"/>
      <c r="R605" s="28"/>
    </row>
    <row r="606" spans="15:18" ht="12.75" customHeight="1" x14ac:dyDescent="0.3">
      <c r="O606" s="28"/>
      <c r="P606" s="28"/>
      <c r="Q606" s="28"/>
      <c r="R606" s="28"/>
    </row>
    <row r="607" spans="15:18" ht="12.75" customHeight="1" x14ac:dyDescent="0.3">
      <c r="O607" s="28"/>
      <c r="P607" s="28"/>
      <c r="Q607" s="28"/>
      <c r="R607" s="28"/>
    </row>
    <row r="608" spans="15:18" ht="12.75" customHeight="1" x14ac:dyDescent="0.3">
      <c r="O608" s="28"/>
      <c r="P608" s="28"/>
      <c r="Q608" s="28"/>
      <c r="R608" s="28"/>
    </row>
    <row r="609" spans="15:18" ht="12.75" customHeight="1" x14ac:dyDescent="0.3">
      <c r="O609" s="28"/>
      <c r="P609" s="28"/>
      <c r="Q609" s="28"/>
      <c r="R609" s="28"/>
    </row>
    <row r="610" spans="15:18" ht="12.75" customHeight="1" x14ac:dyDescent="0.3">
      <c r="O610" s="28"/>
      <c r="P610" s="28"/>
      <c r="Q610" s="28"/>
      <c r="R610" s="28"/>
    </row>
    <row r="611" spans="15:18" ht="12.75" customHeight="1" x14ac:dyDescent="0.3">
      <c r="O611" s="28"/>
      <c r="P611" s="28"/>
      <c r="Q611" s="28"/>
      <c r="R611" s="28"/>
    </row>
    <row r="612" spans="15:18" ht="12.75" customHeight="1" x14ac:dyDescent="0.3">
      <c r="O612" s="28"/>
      <c r="P612" s="28"/>
      <c r="Q612" s="28"/>
      <c r="R612" s="28"/>
    </row>
    <row r="613" spans="15:18" ht="12.75" customHeight="1" x14ac:dyDescent="0.3">
      <c r="O613" s="28"/>
      <c r="P613" s="28"/>
      <c r="Q613" s="28"/>
      <c r="R613" s="28"/>
    </row>
    <row r="614" spans="15:18" ht="12.75" customHeight="1" x14ac:dyDescent="0.3">
      <c r="O614" s="28"/>
      <c r="P614" s="28"/>
      <c r="Q614" s="28"/>
      <c r="R614" s="28"/>
    </row>
    <row r="615" spans="15:18" ht="12.75" customHeight="1" x14ac:dyDescent="0.3">
      <c r="O615" s="28"/>
      <c r="P615" s="28"/>
      <c r="Q615" s="28"/>
      <c r="R615" s="28"/>
    </row>
    <row r="616" spans="15:18" ht="12.75" customHeight="1" x14ac:dyDescent="0.3">
      <c r="O616" s="28"/>
      <c r="P616" s="28"/>
      <c r="Q616" s="28"/>
      <c r="R616" s="28"/>
    </row>
    <row r="617" spans="15:18" ht="12.75" customHeight="1" x14ac:dyDescent="0.3">
      <c r="O617" s="28"/>
      <c r="P617" s="28"/>
      <c r="Q617" s="28"/>
      <c r="R617" s="28"/>
    </row>
    <row r="618" spans="15:18" ht="12.75" customHeight="1" x14ac:dyDescent="0.3">
      <c r="O618" s="28"/>
      <c r="P618" s="28"/>
      <c r="Q618" s="28"/>
      <c r="R618" s="28"/>
    </row>
    <row r="619" spans="15:18" ht="12.75" customHeight="1" x14ac:dyDescent="0.3">
      <c r="O619" s="28"/>
      <c r="P619" s="28"/>
      <c r="Q619" s="28"/>
      <c r="R619" s="28"/>
    </row>
    <row r="620" spans="15:18" ht="12.75" customHeight="1" x14ac:dyDescent="0.3">
      <c r="O620" s="28"/>
      <c r="P620" s="28"/>
      <c r="Q620" s="28"/>
      <c r="R620" s="28"/>
    </row>
    <row r="621" spans="15:18" ht="12.75" customHeight="1" x14ac:dyDescent="0.3">
      <c r="O621" s="28"/>
      <c r="P621" s="28"/>
      <c r="Q621" s="28"/>
      <c r="R621" s="28"/>
    </row>
    <row r="622" spans="15:18" ht="12.75" customHeight="1" x14ac:dyDescent="0.3">
      <c r="O622" s="28"/>
      <c r="P622" s="28"/>
      <c r="Q622" s="28"/>
      <c r="R622" s="28"/>
    </row>
    <row r="623" spans="15:18" ht="12.75" customHeight="1" x14ac:dyDescent="0.3">
      <c r="O623" s="28"/>
      <c r="P623" s="28"/>
      <c r="Q623" s="28"/>
      <c r="R623" s="28"/>
    </row>
    <row r="624" spans="15:18" ht="12.75" customHeight="1" x14ac:dyDescent="0.3">
      <c r="O624" s="28"/>
      <c r="P624" s="28"/>
      <c r="Q624" s="28"/>
      <c r="R624" s="28"/>
    </row>
    <row r="625" spans="15:18" ht="12.75" customHeight="1" x14ac:dyDescent="0.3">
      <c r="O625" s="28"/>
      <c r="P625" s="28"/>
      <c r="Q625" s="28"/>
      <c r="R625" s="28"/>
    </row>
    <row r="626" spans="15:18" ht="12.75" customHeight="1" x14ac:dyDescent="0.3">
      <c r="O626" s="28"/>
      <c r="P626" s="28"/>
      <c r="Q626" s="28"/>
      <c r="R626" s="28"/>
    </row>
    <row r="627" spans="15:18" ht="12.75" customHeight="1" x14ac:dyDescent="0.3">
      <c r="O627" s="28"/>
      <c r="P627" s="28"/>
      <c r="Q627" s="28"/>
      <c r="R627" s="28"/>
    </row>
    <row r="628" spans="15:18" ht="12.75" customHeight="1" x14ac:dyDescent="0.3">
      <c r="O628" s="28"/>
      <c r="P628" s="28"/>
      <c r="Q628" s="28"/>
      <c r="R628" s="28"/>
    </row>
    <row r="629" spans="15:18" ht="12.75" customHeight="1" x14ac:dyDescent="0.3">
      <c r="O629" s="28"/>
      <c r="P629" s="28"/>
      <c r="Q629" s="28"/>
      <c r="R629" s="28"/>
    </row>
    <row r="630" spans="15:18" ht="12.75" customHeight="1" x14ac:dyDescent="0.3">
      <c r="O630" s="28"/>
      <c r="P630" s="28"/>
      <c r="Q630" s="28"/>
      <c r="R630" s="28"/>
    </row>
    <row r="631" spans="15:18" ht="12.75" customHeight="1" x14ac:dyDescent="0.3">
      <c r="O631" s="28"/>
      <c r="P631" s="28"/>
      <c r="Q631" s="28"/>
      <c r="R631" s="28"/>
    </row>
    <row r="632" spans="15:18" ht="12.75" customHeight="1" x14ac:dyDescent="0.3">
      <c r="O632" s="28"/>
      <c r="P632" s="28"/>
      <c r="Q632" s="28"/>
      <c r="R632" s="28"/>
    </row>
    <row r="633" spans="15:18" ht="12.75" customHeight="1" x14ac:dyDescent="0.3">
      <c r="O633" s="28"/>
      <c r="P633" s="28"/>
      <c r="Q633" s="28"/>
      <c r="R633" s="28"/>
    </row>
    <row r="634" spans="15:18" ht="12.75" customHeight="1" x14ac:dyDescent="0.3">
      <c r="O634" s="28"/>
      <c r="P634" s="28"/>
      <c r="Q634" s="28"/>
      <c r="R634" s="28"/>
    </row>
    <row r="635" spans="15:18" ht="12.75" customHeight="1" x14ac:dyDescent="0.3">
      <c r="O635" s="28"/>
      <c r="P635" s="28"/>
      <c r="Q635" s="28"/>
      <c r="R635" s="28"/>
    </row>
    <row r="636" spans="15:18" ht="12.75" customHeight="1" x14ac:dyDescent="0.3">
      <c r="O636" s="28"/>
      <c r="P636" s="28"/>
      <c r="Q636" s="28"/>
      <c r="R636" s="28"/>
    </row>
    <row r="637" spans="15:18" ht="12.75" customHeight="1" x14ac:dyDescent="0.3">
      <c r="O637" s="28"/>
      <c r="P637" s="28"/>
      <c r="Q637" s="28"/>
      <c r="R637" s="28"/>
    </row>
    <row r="638" spans="15:18" ht="12.75" customHeight="1" x14ac:dyDescent="0.3">
      <c r="O638" s="28"/>
      <c r="P638" s="28"/>
      <c r="Q638" s="28"/>
      <c r="R638" s="28"/>
    </row>
    <row r="639" spans="15:18" ht="12.75" customHeight="1" x14ac:dyDescent="0.3">
      <c r="O639" s="28"/>
      <c r="P639" s="28"/>
      <c r="Q639" s="28"/>
      <c r="R639" s="28"/>
    </row>
    <row r="640" spans="15:18" ht="12.75" customHeight="1" x14ac:dyDescent="0.3">
      <c r="O640" s="28"/>
      <c r="P640" s="28"/>
      <c r="Q640" s="28"/>
      <c r="R640" s="28"/>
    </row>
    <row r="641" spans="15:18" ht="12.75" customHeight="1" x14ac:dyDescent="0.3">
      <c r="O641" s="28"/>
      <c r="P641" s="28"/>
      <c r="Q641" s="28"/>
      <c r="R641" s="28"/>
    </row>
    <row r="642" spans="15:18" ht="12.75" customHeight="1" x14ac:dyDescent="0.3">
      <c r="O642" s="28"/>
      <c r="P642" s="28"/>
      <c r="Q642" s="28"/>
      <c r="R642" s="28"/>
    </row>
    <row r="643" spans="15:18" ht="12.75" customHeight="1" x14ac:dyDescent="0.3">
      <c r="O643" s="28"/>
      <c r="P643" s="28"/>
      <c r="Q643" s="28"/>
      <c r="R643" s="28"/>
    </row>
    <row r="644" spans="15:18" ht="12.75" customHeight="1" x14ac:dyDescent="0.3">
      <c r="O644" s="28"/>
      <c r="P644" s="28"/>
      <c r="Q644" s="28"/>
      <c r="R644" s="28"/>
    </row>
    <row r="645" spans="15:18" ht="12.75" customHeight="1" x14ac:dyDescent="0.3">
      <c r="O645" s="28"/>
      <c r="P645" s="28"/>
      <c r="Q645" s="28"/>
      <c r="R645" s="28"/>
    </row>
    <row r="646" spans="15:18" ht="12.75" customHeight="1" x14ac:dyDescent="0.3">
      <c r="O646" s="28"/>
      <c r="P646" s="28"/>
      <c r="Q646" s="28"/>
      <c r="R646" s="28"/>
    </row>
    <row r="647" spans="15:18" ht="12.75" customHeight="1" x14ac:dyDescent="0.3">
      <c r="O647" s="28"/>
      <c r="P647" s="28"/>
      <c r="Q647" s="28"/>
      <c r="R647" s="28"/>
    </row>
    <row r="648" spans="15:18" ht="12.75" customHeight="1" x14ac:dyDescent="0.3">
      <c r="O648" s="28"/>
      <c r="P648" s="28"/>
      <c r="Q648" s="28"/>
      <c r="R648" s="28"/>
    </row>
    <row r="649" spans="15:18" ht="12.75" customHeight="1" x14ac:dyDescent="0.3">
      <c r="O649" s="28"/>
      <c r="P649" s="28"/>
      <c r="Q649" s="28"/>
      <c r="R649" s="28"/>
    </row>
    <row r="650" spans="15:18" ht="12.75" customHeight="1" x14ac:dyDescent="0.3">
      <c r="O650" s="28"/>
      <c r="P650" s="28"/>
      <c r="Q650" s="28"/>
      <c r="R650" s="28"/>
    </row>
    <row r="651" spans="15:18" ht="12.75" customHeight="1" x14ac:dyDescent="0.3">
      <c r="O651" s="28"/>
      <c r="P651" s="28"/>
      <c r="Q651" s="28"/>
      <c r="R651" s="28"/>
    </row>
    <row r="652" spans="15:18" ht="12.75" customHeight="1" x14ac:dyDescent="0.3">
      <c r="O652" s="28"/>
      <c r="P652" s="28"/>
      <c r="Q652" s="28"/>
      <c r="R652" s="28"/>
    </row>
    <row r="653" spans="15:18" ht="12.75" customHeight="1" x14ac:dyDescent="0.3">
      <c r="O653" s="28"/>
      <c r="P653" s="28"/>
      <c r="Q653" s="28"/>
      <c r="R653" s="28"/>
    </row>
    <row r="654" spans="15:18" ht="12.75" customHeight="1" x14ac:dyDescent="0.3">
      <c r="O654" s="28"/>
      <c r="P654" s="28"/>
      <c r="Q654" s="28"/>
      <c r="R654" s="28"/>
    </row>
    <row r="655" spans="15:18" ht="12.75" customHeight="1" x14ac:dyDescent="0.3">
      <c r="O655" s="28"/>
      <c r="P655" s="28"/>
      <c r="Q655" s="28"/>
      <c r="R655" s="28"/>
    </row>
    <row r="656" spans="15:18" ht="12.75" customHeight="1" x14ac:dyDescent="0.3">
      <c r="O656" s="28"/>
      <c r="P656" s="28"/>
      <c r="Q656" s="28"/>
      <c r="R656" s="28"/>
    </row>
    <row r="657" spans="15:18" ht="12.75" customHeight="1" x14ac:dyDescent="0.3">
      <c r="O657" s="28"/>
      <c r="P657" s="28"/>
      <c r="Q657" s="28"/>
      <c r="R657" s="28"/>
    </row>
    <row r="658" spans="15:18" ht="12.75" customHeight="1" x14ac:dyDescent="0.3">
      <c r="O658" s="28"/>
      <c r="P658" s="28"/>
      <c r="Q658" s="28"/>
      <c r="R658" s="28"/>
    </row>
    <row r="659" spans="15:18" ht="12.75" customHeight="1" x14ac:dyDescent="0.3">
      <c r="O659" s="28"/>
      <c r="P659" s="28"/>
      <c r="Q659" s="28"/>
      <c r="R659" s="28"/>
    </row>
    <row r="660" spans="15:18" ht="12.75" customHeight="1" x14ac:dyDescent="0.3">
      <c r="O660" s="28"/>
      <c r="P660" s="28"/>
      <c r="Q660" s="28"/>
      <c r="R660" s="28"/>
    </row>
    <row r="661" spans="15:18" ht="12.75" customHeight="1" x14ac:dyDescent="0.3">
      <c r="O661" s="28"/>
      <c r="P661" s="28"/>
      <c r="Q661" s="28"/>
      <c r="R661" s="28"/>
    </row>
    <row r="662" spans="15:18" ht="12.75" customHeight="1" x14ac:dyDescent="0.3">
      <c r="O662" s="28"/>
      <c r="P662" s="28"/>
      <c r="Q662" s="28"/>
      <c r="R662" s="28"/>
    </row>
    <row r="663" spans="15:18" ht="12.75" customHeight="1" x14ac:dyDescent="0.3">
      <c r="O663" s="28"/>
      <c r="P663" s="28"/>
      <c r="Q663" s="28"/>
      <c r="R663" s="28"/>
    </row>
    <row r="664" spans="15:18" ht="12.75" customHeight="1" x14ac:dyDescent="0.3">
      <c r="O664" s="28"/>
      <c r="P664" s="28"/>
      <c r="Q664" s="28"/>
      <c r="R664" s="28"/>
    </row>
    <row r="665" spans="15:18" ht="12.75" customHeight="1" x14ac:dyDescent="0.3">
      <c r="O665" s="28"/>
      <c r="P665" s="28"/>
      <c r="Q665" s="28"/>
      <c r="R665" s="28"/>
    </row>
    <row r="666" spans="15:18" ht="12.75" customHeight="1" x14ac:dyDescent="0.3">
      <c r="O666" s="28"/>
      <c r="P666" s="28"/>
      <c r="Q666" s="28"/>
      <c r="R666" s="28"/>
    </row>
    <row r="667" spans="15:18" ht="12.75" customHeight="1" x14ac:dyDescent="0.3">
      <c r="O667" s="28"/>
      <c r="P667" s="28"/>
      <c r="Q667" s="28"/>
      <c r="R667" s="28"/>
    </row>
    <row r="668" spans="15:18" ht="12.75" customHeight="1" x14ac:dyDescent="0.3">
      <c r="O668" s="28"/>
      <c r="P668" s="28"/>
      <c r="Q668" s="28"/>
      <c r="R668" s="28"/>
    </row>
    <row r="669" spans="15:18" ht="12.75" customHeight="1" x14ac:dyDescent="0.3">
      <c r="O669" s="28"/>
      <c r="P669" s="28"/>
      <c r="Q669" s="28"/>
      <c r="R669" s="28"/>
    </row>
    <row r="670" spans="15:18" ht="12.75" customHeight="1" x14ac:dyDescent="0.3">
      <c r="O670" s="28"/>
      <c r="P670" s="28"/>
      <c r="Q670" s="28"/>
      <c r="R670" s="28"/>
    </row>
    <row r="671" spans="15:18" ht="12.75" customHeight="1" x14ac:dyDescent="0.3">
      <c r="O671" s="28"/>
      <c r="P671" s="28"/>
      <c r="Q671" s="28"/>
      <c r="R671" s="28"/>
    </row>
    <row r="672" spans="15:18" ht="12.75" customHeight="1" x14ac:dyDescent="0.3">
      <c r="O672" s="28"/>
      <c r="P672" s="28"/>
      <c r="Q672" s="28"/>
      <c r="R672" s="28"/>
    </row>
    <row r="673" spans="15:18" ht="12.75" customHeight="1" x14ac:dyDescent="0.3">
      <c r="O673" s="28"/>
      <c r="P673" s="28"/>
      <c r="Q673" s="28"/>
      <c r="R673" s="28"/>
    </row>
    <row r="674" spans="15:18" ht="12.75" customHeight="1" x14ac:dyDescent="0.3">
      <c r="O674" s="28"/>
      <c r="P674" s="28"/>
      <c r="Q674" s="28"/>
      <c r="R674" s="28"/>
    </row>
    <row r="675" spans="15:18" ht="12.75" customHeight="1" x14ac:dyDescent="0.3">
      <c r="O675" s="28"/>
      <c r="P675" s="28"/>
      <c r="Q675" s="28"/>
      <c r="R675" s="28"/>
    </row>
    <row r="676" spans="15:18" ht="12.75" customHeight="1" x14ac:dyDescent="0.3">
      <c r="O676" s="28"/>
      <c r="P676" s="28"/>
      <c r="Q676" s="28"/>
      <c r="R676" s="28"/>
    </row>
    <row r="677" spans="15:18" ht="12.75" customHeight="1" x14ac:dyDescent="0.3">
      <c r="O677" s="28"/>
      <c r="P677" s="28"/>
      <c r="Q677" s="28"/>
      <c r="R677" s="28"/>
    </row>
    <row r="678" spans="15:18" ht="12.75" customHeight="1" x14ac:dyDescent="0.3">
      <c r="O678" s="28"/>
      <c r="P678" s="28"/>
      <c r="Q678" s="28"/>
      <c r="R678" s="28"/>
    </row>
    <row r="679" spans="15:18" ht="12.75" customHeight="1" x14ac:dyDescent="0.3">
      <c r="O679" s="28"/>
      <c r="P679" s="28"/>
      <c r="Q679" s="28"/>
      <c r="R679" s="28"/>
    </row>
    <row r="680" spans="15:18" ht="12.75" customHeight="1" x14ac:dyDescent="0.3">
      <c r="O680" s="28"/>
      <c r="P680" s="28"/>
      <c r="Q680" s="28"/>
      <c r="R680" s="28"/>
    </row>
    <row r="681" spans="15:18" ht="12.75" customHeight="1" x14ac:dyDescent="0.3">
      <c r="O681" s="28"/>
      <c r="P681" s="28"/>
      <c r="Q681" s="28"/>
      <c r="R681" s="28"/>
    </row>
    <row r="682" spans="15:18" ht="12.75" customHeight="1" x14ac:dyDescent="0.3">
      <c r="O682" s="28"/>
      <c r="P682" s="28"/>
      <c r="Q682" s="28"/>
      <c r="R682" s="28"/>
    </row>
    <row r="683" spans="15:18" ht="12.75" customHeight="1" x14ac:dyDescent="0.3">
      <c r="O683" s="28"/>
      <c r="P683" s="28"/>
      <c r="Q683" s="28"/>
      <c r="R683" s="28"/>
    </row>
    <row r="684" spans="15:18" ht="12.75" customHeight="1" x14ac:dyDescent="0.3">
      <c r="O684" s="28"/>
      <c r="P684" s="28"/>
      <c r="Q684" s="28"/>
      <c r="R684" s="28"/>
    </row>
    <row r="685" spans="15:18" ht="12.75" customHeight="1" x14ac:dyDescent="0.3">
      <c r="O685" s="28"/>
      <c r="P685" s="28"/>
      <c r="Q685" s="28"/>
      <c r="R685" s="28"/>
    </row>
    <row r="686" spans="15:18" ht="12.75" customHeight="1" x14ac:dyDescent="0.3">
      <c r="O686" s="28"/>
      <c r="P686" s="28"/>
      <c r="Q686" s="28"/>
      <c r="R686" s="28"/>
    </row>
    <row r="687" spans="15:18" ht="12.75" customHeight="1" x14ac:dyDescent="0.3">
      <c r="O687" s="28"/>
      <c r="P687" s="28"/>
      <c r="Q687" s="28"/>
      <c r="R687" s="28"/>
    </row>
    <row r="688" spans="15:18" ht="12.75" customHeight="1" x14ac:dyDescent="0.3">
      <c r="O688" s="28"/>
      <c r="P688" s="28"/>
      <c r="Q688" s="28"/>
      <c r="R688" s="28"/>
    </row>
    <row r="689" spans="15:18" ht="12.75" customHeight="1" x14ac:dyDescent="0.3">
      <c r="O689" s="28"/>
      <c r="P689" s="28"/>
      <c r="Q689" s="28"/>
      <c r="R689" s="28"/>
    </row>
    <row r="690" spans="15:18" ht="12.75" customHeight="1" x14ac:dyDescent="0.3">
      <c r="O690" s="28"/>
      <c r="P690" s="28"/>
      <c r="Q690" s="28"/>
      <c r="R690" s="28"/>
    </row>
    <row r="691" spans="15:18" ht="12.75" customHeight="1" x14ac:dyDescent="0.3">
      <c r="O691" s="28"/>
      <c r="P691" s="28"/>
      <c r="Q691" s="28"/>
      <c r="R691" s="28"/>
    </row>
    <row r="692" spans="15:18" ht="12.75" customHeight="1" x14ac:dyDescent="0.3">
      <c r="O692" s="28"/>
      <c r="P692" s="28"/>
      <c r="Q692" s="28"/>
      <c r="R692" s="28"/>
    </row>
    <row r="693" spans="15:18" ht="12.75" customHeight="1" x14ac:dyDescent="0.3">
      <c r="O693" s="28"/>
      <c r="P693" s="28"/>
      <c r="Q693" s="28"/>
      <c r="R693" s="28"/>
    </row>
    <row r="694" spans="15:18" ht="12.75" customHeight="1" x14ac:dyDescent="0.3">
      <c r="O694" s="28"/>
      <c r="P694" s="28"/>
      <c r="Q694" s="28"/>
      <c r="R694" s="28"/>
    </row>
    <row r="695" spans="15:18" ht="12.75" customHeight="1" x14ac:dyDescent="0.3">
      <c r="O695" s="28"/>
      <c r="P695" s="28"/>
      <c r="Q695" s="28"/>
      <c r="R695" s="28"/>
    </row>
    <row r="696" spans="15:18" ht="12.75" customHeight="1" x14ac:dyDescent="0.3">
      <c r="O696" s="28"/>
      <c r="P696" s="28"/>
      <c r="Q696" s="28"/>
      <c r="R696" s="28"/>
    </row>
    <row r="697" spans="15:18" ht="12.75" customHeight="1" x14ac:dyDescent="0.3">
      <c r="O697" s="28"/>
      <c r="P697" s="28"/>
      <c r="Q697" s="28"/>
      <c r="R697" s="28"/>
    </row>
    <row r="698" spans="15:18" ht="12.75" customHeight="1" x14ac:dyDescent="0.3">
      <c r="O698" s="28"/>
      <c r="P698" s="28"/>
      <c r="Q698" s="28"/>
      <c r="R698" s="28"/>
    </row>
    <row r="699" spans="15:18" ht="12.75" customHeight="1" x14ac:dyDescent="0.3">
      <c r="O699" s="28"/>
      <c r="P699" s="28"/>
      <c r="Q699" s="28"/>
      <c r="R699" s="28"/>
    </row>
    <row r="700" spans="15:18" ht="12.75" customHeight="1" x14ac:dyDescent="0.3">
      <c r="O700" s="28"/>
      <c r="P700" s="28"/>
      <c r="Q700" s="28"/>
      <c r="R700" s="28"/>
    </row>
    <row r="701" spans="15:18" ht="12.75" customHeight="1" x14ac:dyDescent="0.3">
      <c r="O701" s="28"/>
      <c r="P701" s="28"/>
      <c r="Q701" s="28"/>
      <c r="R701" s="28"/>
    </row>
    <row r="702" spans="15:18" ht="12.75" customHeight="1" x14ac:dyDescent="0.3">
      <c r="O702" s="28"/>
      <c r="P702" s="28"/>
      <c r="Q702" s="28"/>
      <c r="R702" s="28"/>
    </row>
    <row r="703" spans="15:18" ht="12.75" customHeight="1" x14ac:dyDescent="0.3">
      <c r="O703" s="28"/>
      <c r="P703" s="28"/>
      <c r="Q703" s="28"/>
      <c r="R703" s="28"/>
    </row>
    <row r="704" spans="15:18" ht="12.75" customHeight="1" x14ac:dyDescent="0.3">
      <c r="O704" s="28"/>
      <c r="P704" s="28"/>
      <c r="Q704" s="28"/>
      <c r="R704" s="28"/>
    </row>
    <row r="705" spans="15:18" ht="12.75" customHeight="1" x14ac:dyDescent="0.3">
      <c r="O705" s="28"/>
      <c r="P705" s="28"/>
      <c r="Q705" s="28"/>
      <c r="R705" s="28"/>
    </row>
    <row r="706" spans="15:18" ht="12.75" customHeight="1" x14ac:dyDescent="0.3">
      <c r="O706" s="28"/>
      <c r="P706" s="28"/>
      <c r="Q706" s="28"/>
      <c r="R706" s="28"/>
    </row>
    <row r="707" spans="15:18" ht="12.75" customHeight="1" x14ac:dyDescent="0.3">
      <c r="O707" s="28"/>
      <c r="P707" s="28"/>
      <c r="Q707" s="28"/>
      <c r="R707" s="28"/>
    </row>
    <row r="708" spans="15:18" ht="12.75" customHeight="1" x14ac:dyDescent="0.3">
      <c r="O708" s="28"/>
      <c r="P708" s="28"/>
      <c r="Q708" s="28"/>
      <c r="R708" s="28"/>
    </row>
    <row r="709" spans="15:18" ht="12.75" customHeight="1" x14ac:dyDescent="0.3">
      <c r="O709" s="28"/>
      <c r="P709" s="28"/>
      <c r="Q709" s="28"/>
      <c r="R709" s="28"/>
    </row>
    <row r="710" spans="15:18" ht="12.75" customHeight="1" x14ac:dyDescent="0.3">
      <c r="O710" s="28"/>
      <c r="P710" s="28"/>
      <c r="Q710" s="28"/>
      <c r="R710" s="28"/>
    </row>
    <row r="711" spans="15:18" ht="12.75" customHeight="1" x14ac:dyDescent="0.3">
      <c r="O711" s="28"/>
      <c r="P711" s="28"/>
      <c r="Q711" s="28"/>
      <c r="R711" s="28"/>
    </row>
    <row r="712" spans="15:18" ht="12.75" customHeight="1" x14ac:dyDescent="0.3">
      <c r="O712" s="28"/>
      <c r="P712" s="28"/>
      <c r="Q712" s="28"/>
      <c r="R712" s="28"/>
    </row>
    <row r="713" spans="15:18" ht="12.75" customHeight="1" x14ac:dyDescent="0.3">
      <c r="O713" s="28"/>
      <c r="P713" s="28"/>
      <c r="Q713" s="28"/>
      <c r="R713" s="28"/>
    </row>
    <row r="714" spans="15:18" ht="12.75" customHeight="1" x14ac:dyDescent="0.3">
      <c r="O714" s="28"/>
      <c r="P714" s="28"/>
      <c r="Q714" s="28"/>
      <c r="R714" s="28"/>
    </row>
    <row r="715" spans="15:18" ht="12.75" customHeight="1" x14ac:dyDescent="0.3">
      <c r="O715" s="28"/>
      <c r="P715" s="28"/>
      <c r="Q715" s="28"/>
      <c r="R715" s="28"/>
    </row>
    <row r="716" spans="15:18" ht="12.75" customHeight="1" x14ac:dyDescent="0.3">
      <c r="O716" s="28"/>
      <c r="P716" s="28"/>
      <c r="Q716" s="28"/>
      <c r="R716" s="28"/>
    </row>
    <row r="717" spans="15:18" ht="12.75" customHeight="1" x14ac:dyDescent="0.3">
      <c r="O717" s="28"/>
      <c r="P717" s="28"/>
      <c r="Q717" s="28"/>
      <c r="R717" s="28"/>
    </row>
    <row r="718" spans="15:18" ht="12.75" customHeight="1" x14ac:dyDescent="0.3">
      <c r="O718" s="28"/>
      <c r="P718" s="28"/>
      <c r="Q718" s="28"/>
      <c r="R718" s="28"/>
    </row>
    <row r="719" spans="15:18" ht="12.75" customHeight="1" x14ac:dyDescent="0.3">
      <c r="O719" s="28"/>
      <c r="P719" s="28"/>
      <c r="Q719" s="28"/>
      <c r="R719" s="28"/>
    </row>
    <row r="720" spans="15:18" ht="12.75" customHeight="1" x14ac:dyDescent="0.3">
      <c r="O720" s="28"/>
      <c r="P720" s="28"/>
      <c r="Q720" s="28"/>
      <c r="R720" s="28"/>
    </row>
    <row r="721" spans="15:18" ht="12.75" customHeight="1" x14ac:dyDescent="0.3">
      <c r="O721" s="28"/>
      <c r="P721" s="28"/>
      <c r="Q721" s="28"/>
      <c r="R721" s="28"/>
    </row>
    <row r="722" spans="15:18" ht="12.75" customHeight="1" x14ac:dyDescent="0.3">
      <c r="O722" s="28"/>
      <c r="P722" s="28"/>
      <c r="Q722" s="28"/>
      <c r="R722" s="28"/>
    </row>
    <row r="723" spans="15:18" ht="12.75" customHeight="1" x14ac:dyDescent="0.3">
      <c r="O723" s="28"/>
      <c r="P723" s="28"/>
      <c r="Q723" s="28"/>
      <c r="R723" s="28"/>
    </row>
    <row r="724" spans="15:18" ht="12.75" customHeight="1" x14ac:dyDescent="0.3">
      <c r="O724" s="28"/>
      <c r="P724" s="28"/>
      <c r="Q724" s="28"/>
      <c r="R724" s="28"/>
    </row>
    <row r="725" spans="15:18" ht="12.75" customHeight="1" x14ac:dyDescent="0.3">
      <c r="O725" s="28"/>
      <c r="P725" s="28"/>
      <c r="Q725" s="28"/>
      <c r="R725" s="28"/>
    </row>
    <row r="726" spans="15:18" ht="12.75" customHeight="1" x14ac:dyDescent="0.3">
      <c r="O726" s="28"/>
      <c r="P726" s="28"/>
      <c r="Q726" s="28"/>
      <c r="R726" s="28"/>
    </row>
    <row r="727" spans="15:18" ht="12.75" customHeight="1" x14ac:dyDescent="0.3">
      <c r="O727" s="28"/>
      <c r="P727" s="28"/>
      <c r="Q727" s="28"/>
      <c r="R727" s="28"/>
    </row>
    <row r="728" spans="15:18" ht="12.75" customHeight="1" x14ac:dyDescent="0.3">
      <c r="O728" s="28"/>
      <c r="P728" s="28"/>
      <c r="Q728" s="28"/>
      <c r="R728" s="28"/>
    </row>
    <row r="729" spans="15:18" ht="12.75" customHeight="1" x14ac:dyDescent="0.3">
      <c r="O729" s="28"/>
      <c r="P729" s="28"/>
      <c r="Q729" s="28"/>
      <c r="R729" s="28"/>
    </row>
    <row r="730" spans="15:18" ht="12.75" customHeight="1" x14ac:dyDescent="0.3">
      <c r="O730" s="28"/>
      <c r="P730" s="28"/>
      <c r="Q730" s="28"/>
      <c r="R730" s="28"/>
    </row>
    <row r="731" spans="15:18" ht="12.75" customHeight="1" x14ac:dyDescent="0.3">
      <c r="O731" s="28"/>
      <c r="P731" s="28"/>
      <c r="Q731" s="28"/>
      <c r="R731" s="28"/>
    </row>
    <row r="732" spans="15:18" ht="12.75" customHeight="1" x14ac:dyDescent="0.3">
      <c r="O732" s="28"/>
      <c r="P732" s="28"/>
      <c r="Q732" s="28"/>
      <c r="R732" s="28"/>
    </row>
    <row r="733" spans="15:18" ht="12.75" customHeight="1" x14ac:dyDescent="0.3">
      <c r="O733" s="28"/>
      <c r="P733" s="28"/>
      <c r="Q733" s="28"/>
      <c r="R733" s="28"/>
    </row>
    <row r="734" spans="15:18" ht="12.75" customHeight="1" x14ac:dyDescent="0.3">
      <c r="O734" s="28"/>
      <c r="P734" s="28"/>
      <c r="Q734" s="28"/>
      <c r="R734" s="28"/>
    </row>
    <row r="735" spans="15:18" ht="12.75" customHeight="1" x14ac:dyDescent="0.3">
      <c r="O735" s="28"/>
      <c r="P735" s="28"/>
      <c r="Q735" s="28"/>
      <c r="R735" s="28"/>
    </row>
    <row r="736" spans="15:18" ht="12.75" customHeight="1" x14ac:dyDescent="0.3">
      <c r="O736" s="28"/>
      <c r="P736" s="28"/>
      <c r="Q736" s="28"/>
      <c r="R736" s="28"/>
    </row>
    <row r="737" spans="15:18" ht="12.75" customHeight="1" x14ac:dyDescent="0.3">
      <c r="O737" s="28"/>
      <c r="P737" s="28"/>
      <c r="Q737" s="28"/>
      <c r="R737" s="28"/>
    </row>
    <row r="738" spans="15:18" ht="12.75" customHeight="1" x14ac:dyDescent="0.3">
      <c r="O738" s="28"/>
      <c r="P738" s="28"/>
      <c r="Q738" s="28"/>
      <c r="R738" s="28"/>
    </row>
    <row r="739" spans="15:18" ht="12.75" customHeight="1" x14ac:dyDescent="0.3">
      <c r="O739" s="28"/>
      <c r="P739" s="28"/>
      <c r="Q739" s="28"/>
      <c r="R739" s="28"/>
    </row>
    <row r="740" spans="15:18" ht="12.75" customHeight="1" x14ac:dyDescent="0.3">
      <c r="O740" s="28"/>
      <c r="P740" s="28"/>
      <c r="Q740" s="28"/>
      <c r="R740" s="28"/>
    </row>
    <row r="741" spans="15:18" ht="12.75" customHeight="1" x14ac:dyDescent="0.3">
      <c r="O741" s="28"/>
      <c r="P741" s="28"/>
      <c r="Q741" s="28"/>
      <c r="R741" s="28"/>
    </row>
    <row r="742" spans="15:18" ht="12.75" customHeight="1" x14ac:dyDescent="0.3">
      <c r="O742" s="28"/>
      <c r="P742" s="28"/>
      <c r="Q742" s="28"/>
      <c r="R742" s="28"/>
    </row>
    <row r="743" spans="15:18" ht="12.75" customHeight="1" x14ac:dyDescent="0.3">
      <c r="O743" s="28"/>
      <c r="P743" s="28"/>
      <c r="Q743" s="28"/>
      <c r="R743" s="28"/>
    </row>
    <row r="744" spans="15:18" ht="12.75" customHeight="1" x14ac:dyDescent="0.3">
      <c r="O744" s="28"/>
      <c r="P744" s="28"/>
      <c r="Q744" s="28"/>
      <c r="R744" s="28"/>
    </row>
    <row r="745" spans="15:18" ht="12.75" customHeight="1" x14ac:dyDescent="0.3">
      <c r="O745" s="28"/>
      <c r="P745" s="28"/>
      <c r="Q745" s="28"/>
      <c r="R745" s="28"/>
    </row>
    <row r="746" spans="15:18" ht="12.75" customHeight="1" x14ac:dyDescent="0.3">
      <c r="O746" s="28"/>
      <c r="P746" s="28"/>
      <c r="Q746" s="28"/>
      <c r="R746" s="28"/>
    </row>
    <row r="747" spans="15:18" ht="12.75" customHeight="1" x14ac:dyDescent="0.3">
      <c r="O747" s="28"/>
      <c r="P747" s="28"/>
      <c r="Q747" s="28"/>
      <c r="R747" s="28"/>
    </row>
    <row r="748" spans="15:18" ht="12.75" customHeight="1" x14ac:dyDescent="0.3">
      <c r="O748" s="28"/>
      <c r="P748" s="28"/>
      <c r="Q748" s="28"/>
      <c r="R748" s="28"/>
    </row>
    <row r="749" spans="15:18" ht="12.75" customHeight="1" x14ac:dyDescent="0.3">
      <c r="O749" s="28"/>
      <c r="P749" s="28"/>
      <c r="Q749" s="28"/>
      <c r="R749" s="28"/>
    </row>
    <row r="750" spans="15:18" ht="12.75" customHeight="1" x14ac:dyDescent="0.3">
      <c r="O750" s="28"/>
      <c r="P750" s="28"/>
      <c r="Q750" s="28"/>
      <c r="R750" s="28"/>
    </row>
    <row r="751" spans="15:18" ht="12.75" customHeight="1" x14ac:dyDescent="0.3">
      <c r="O751" s="28"/>
      <c r="P751" s="28"/>
      <c r="Q751" s="28"/>
      <c r="R751" s="28"/>
    </row>
    <row r="752" spans="15:18" ht="12.75" customHeight="1" x14ac:dyDescent="0.3">
      <c r="O752" s="28"/>
      <c r="P752" s="28"/>
      <c r="Q752" s="28"/>
      <c r="R752" s="28"/>
    </row>
    <row r="753" spans="15:18" ht="12.75" customHeight="1" x14ac:dyDescent="0.3">
      <c r="O753" s="28"/>
      <c r="P753" s="28"/>
      <c r="Q753" s="28"/>
      <c r="R753" s="28"/>
    </row>
    <row r="754" spans="15:18" ht="12.75" customHeight="1" x14ac:dyDescent="0.3">
      <c r="O754" s="28"/>
      <c r="P754" s="28"/>
      <c r="Q754" s="28"/>
      <c r="R754" s="28"/>
    </row>
    <row r="755" spans="15:18" ht="12.75" customHeight="1" x14ac:dyDescent="0.3">
      <c r="O755" s="28"/>
      <c r="P755" s="28"/>
      <c r="Q755" s="28"/>
      <c r="R755" s="28"/>
    </row>
    <row r="756" spans="15:18" ht="12.75" customHeight="1" x14ac:dyDescent="0.3">
      <c r="O756" s="28"/>
      <c r="P756" s="28"/>
      <c r="Q756" s="28"/>
      <c r="R756" s="28"/>
    </row>
    <row r="757" spans="15:18" ht="12.75" customHeight="1" x14ac:dyDescent="0.3">
      <c r="O757" s="28"/>
      <c r="P757" s="28"/>
      <c r="Q757" s="28"/>
      <c r="R757" s="28"/>
    </row>
    <row r="758" spans="15:18" ht="12.75" customHeight="1" x14ac:dyDescent="0.3">
      <c r="O758" s="28"/>
      <c r="P758" s="28"/>
      <c r="Q758" s="28"/>
      <c r="R758" s="28"/>
    </row>
    <row r="759" spans="15:18" ht="12.75" customHeight="1" x14ac:dyDescent="0.3">
      <c r="O759" s="28"/>
      <c r="P759" s="28"/>
      <c r="Q759" s="28"/>
      <c r="R759" s="28"/>
    </row>
    <row r="760" spans="15:18" ht="12.75" customHeight="1" x14ac:dyDescent="0.3">
      <c r="O760" s="28"/>
      <c r="P760" s="28"/>
      <c r="Q760" s="28"/>
      <c r="R760" s="28"/>
    </row>
    <row r="761" spans="15:18" ht="12.75" customHeight="1" x14ac:dyDescent="0.3">
      <c r="O761" s="28"/>
      <c r="P761" s="28"/>
      <c r="Q761" s="28"/>
      <c r="R761" s="28"/>
    </row>
    <row r="762" spans="15:18" ht="12.75" customHeight="1" x14ac:dyDescent="0.3">
      <c r="O762" s="28"/>
      <c r="P762" s="28"/>
      <c r="Q762" s="28"/>
      <c r="R762" s="28"/>
    </row>
    <row r="763" spans="15:18" ht="12.75" customHeight="1" x14ac:dyDescent="0.3">
      <c r="O763" s="28"/>
      <c r="P763" s="28"/>
      <c r="Q763" s="28"/>
      <c r="R763" s="28"/>
    </row>
    <row r="764" spans="15:18" ht="12.75" customHeight="1" x14ac:dyDescent="0.3">
      <c r="O764" s="28"/>
      <c r="P764" s="28"/>
      <c r="Q764" s="28"/>
      <c r="R764" s="28"/>
    </row>
    <row r="765" spans="15:18" ht="12.75" customHeight="1" x14ac:dyDescent="0.3">
      <c r="O765" s="28"/>
      <c r="P765" s="28"/>
      <c r="Q765" s="28"/>
      <c r="R765" s="28"/>
    </row>
    <row r="766" spans="15:18" ht="12.75" customHeight="1" x14ac:dyDescent="0.3">
      <c r="O766" s="28"/>
      <c r="P766" s="28"/>
      <c r="Q766" s="28"/>
      <c r="R766" s="28"/>
    </row>
    <row r="767" spans="15:18" ht="12.75" customHeight="1" x14ac:dyDescent="0.3">
      <c r="O767" s="28"/>
      <c r="P767" s="28"/>
      <c r="Q767" s="28"/>
      <c r="R767" s="28"/>
    </row>
    <row r="768" spans="15:18" ht="12.75" customHeight="1" x14ac:dyDescent="0.3">
      <c r="O768" s="28"/>
      <c r="P768" s="28"/>
      <c r="Q768" s="28"/>
      <c r="R768" s="28"/>
    </row>
    <row r="769" spans="15:18" ht="12.75" customHeight="1" x14ac:dyDescent="0.3">
      <c r="O769" s="28"/>
      <c r="P769" s="28"/>
      <c r="Q769" s="28"/>
      <c r="R769" s="28"/>
    </row>
    <row r="770" spans="15:18" ht="12.75" customHeight="1" x14ac:dyDescent="0.3">
      <c r="O770" s="28"/>
      <c r="P770" s="28"/>
      <c r="Q770" s="28"/>
      <c r="R770" s="28"/>
    </row>
    <row r="771" spans="15:18" ht="12.75" customHeight="1" x14ac:dyDescent="0.3">
      <c r="O771" s="28"/>
      <c r="P771" s="28"/>
      <c r="Q771" s="28"/>
      <c r="R771" s="28"/>
    </row>
    <row r="772" spans="15:18" ht="12.75" customHeight="1" x14ac:dyDescent="0.3">
      <c r="O772" s="28"/>
      <c r="P772" s="28"/>
      <c r="Q772" s="28"/>
      <c r="R772" s="28"/>
    </row>
    <row r="773" spans="15:18" ht="12.75" customHeight="1" x14ac:dyDescent="0.3">
      <c r="O773" s="28"/>
      <c r="P773" s="28"/>
      <c r="Q773" s="28"/>
      <c r="R773" s="28"/>
    </row>
    <row r="774" spans="15:18" ht="12.75" customHeight="1" x14ac:dyDescent="0.3">
      <c r="O774" s="28"/>
      <c r="P774" s="28"/>
      <c r="Q774" s="28"/>
      <c r="R774" s="28"/>
    </row>
    <row r="775" spans="15:18" ht="12.75" customHeight="1" x14ac:dyDescent="0.3">
      <c r="O775" s="28"/>
      <c r="P775" s="28"/>
      <c r="Q775" s="28"/>
      <c r="R775" s="28"/>
    </row>
    <row r="776" spans="15:18" ht="12.75" customHeight="1" x14ac:dyDescent="0.3">
      <c r="O776" s="28"/>
      <c r="P776" s="28"/>
      <c r="Q776" s="28"/>
      <c r="R776" s="28"/>
    </row>
    <row r="777" spans="15:18" ht="12.75" customHeight="1" x14ac:dyDescent="0.3">
      <c r="O777" s="28"/>
      <c r="P777" s="28"/>
      <c r="Q777" s="28"/>
      <c r="R777" s="28"/>
    </row>
    <row r="778" spans="15:18" ht="12.75" customHeight="1" x14ac:dyDescent="0.3">
      <c r="O778" s="28"/>
      <c r="P778" s="28"/>
      <c r="Q778" s="28"/>
      <c r="R778" s="28"/>
    </row>
    <row r="779" spans="15:18" ht="12.75" customHeight="1" x14ac:dyDescent="0.3">
      <c r="O779" s="28"/>
      <c r="P779" s="28"/>
      <c r="Q779" s="28"/>
      <c r="R779" s="28"/>
    </row>
    <row r="780" spans="15:18" ht="12.75" customHeight="1" x14ac:dyDescent="0.3">
      <c r="O780" s="28"/>
      <c r="P780" s="28"/>
      <c r="Q780" s="28"/>
      <c r="R780" s="28"/>
    </row>
    <row r="781" spans="15:18" ht="12.75" customHeight="1" x14ac:dyDescent="0.3">
      <c r="O781" s="28"/>
      <c r="P781" s="28"/>
      <c r="Q781" s="28"/>
      <c r="R781" s="28"/>
    </row>
    <row r="782" spans="15:18" ht="12.75" customHeight="1" x14ac:dyDescent="0.3">
      <c r="O782" s="28"/>
      <c r="P782" s="28"/>
      <c r="Q782" s="28"/>
      <c r="R782" s="28"/>
    </row>
    <row r="783" spans="15:18" ht="12.75" customHeight="1" x14ac:dyDescent="0.3">
      <c r="O783" s="28"/>
      <c r="P783" s="28"/>
      <c r="Q783" s="28"/>
      <c r="R783" s="28"/>
    </row>
    <row r="784" spans="15:18" ht="12.75" customHeight="1" x14ac:dyDescent="0.3">
      <c r="O784" s="28"/>
      <c r="P784" s="28"/>
      <c r="Q784" s="28"/>
      <c r="R784" s="28"/>
    </row>
    <row r="785" spans="15:18" ht="12.75" customHeight="1" x14ac:dyDescent="0.3">
      <c r="O785" s="28"/>
      <c r="P785" s="28"/>
      <c r="Q785" s="28"/>
      <c r="R785" s="28"/>
    </row>
    <row r="786" spans="15:18" ht="12.75" customHeight="1" x14ac:dyDescent="0.3">
      <c r="O786" s="28"/>
      <c r="P786" s="28"/>
      <c r="Q786" s="28"/>
      <c r="R786" s="28"/>
    </row>
    <row r="787" spans="15:18" ht="12.75" customHeight="1" x14ac:dyDescent="0.3">
      <c r="O787" s="28"/>
      <c r="P787" s="28"/>
      <c r="Q787" s="28"/>
      <c r="R787" s="28"/>
    </row>
    <row r="788" spans="15:18" ht="12.75" customHeight="1" x14ac:dyDescent="0.3">
      <c r="O788" s="28"/>
      <c r="P788" s="28"/>
      <c r="Q788" s="28"/>
      <c r="R788" s="28"/>
    </row>
    <row r="789" spans="15:18" ht="12.75" customHeight="1" x14ac:dyDescent="0.3">
      <c r="O789" s="28"/>
      <c r="P789" s="28"/>
      <c r="Q789" s="28"/>
      <c r="R789" s="28"/>
    </row>
    <row r="790" spans="15:18" ht="12.75" customHeight="1" x14ac:dyDescent="0.3">
      <c r="O790" s="28"/>
      <c r="P790" s="28"/>
      <c r="Q790" s="28"/>
      <c r="R790" s="28"/>
    </row>
    <row r="791" spans="15:18" ht="12.75" customHeight="1" x14ac:dyDescent="0.3">
      <c r="O791" s="28"/>
      <c r="P791" s="28"/>
      <c r="Q791" s="28"/>
      <c r="R791" s="28"/>
    </row>
    <row r="792" spans="15:18" ht="12.75" customHeight="1" x14ac:dyDescent="0.3">
      <c r="O792" s="28"/>
      <c r="P792" s="28"/>
      <c r="Q792" s="28"/>
      <c r="R792" s="28"/>
    </row>
    <row r="793" spans="15:18" ht="12.75" customHeight="1" x14ac:dyDescent="0.3">
      <c r="O793" s="28"/>
      <c r="P793" s="28"/>
      <c r="Q793" s="28"/>
      <c r="R793" s="28"/>
    </row>
    <row r="794" spans="15:18" ht="12.75" customHeight="1" x14ac:dyDescent="0.3">
      <c r="O794" s="28"/>
      <c r="P794" s="28"/>
      <c r="Q794" s="28"/>
      <c r="R794" s="28"/>
    </row>
    <row r="795" spans="15:18" ht="12.75" customHeight="1" x14ac:dyDescent="0.3">
      <c r="O795" s="28"/>
      <c r="P795" s="28"/>
      <c r="Q795" s="28"/>
      <c r="R795" s="28"/>
    </row>
    <row r="796" spans="15:18" ht="12.75" customHeight="1" x14ac:dyDescent="0.3">
      <c r="O796" s="28"/>
      <c r="P796" s="28"/>
      <c r="Q796" s="28"/>
      <c r="R796" s="28"/>
    </row>
    <row r="797" spans="15:18" ht="12.75" customHeight="1" x14ac:dyDescent="0.3">
      <c r="O797" s="28"/>
      <c r="P797" s="28"/>
      <c r="Q797" s="28"/>
      <c r="R797" s="28"/>
    </row>
    <row r="798" spans="15:18" ht="12.75" customHeight="1" x14ac:dyDescent="0.3">
      <c r="O798" s="28"/>
      <c r="P798" s="28"/>
      <c r="Q798" s="28"/>
      <c r="R798" s="28"/>
    </row>
    <row r="799" spans="15:18" ht="12.75" customHeight="1" x14ac:dyDescent="0.3">
      <c r="O799" s="28"/>
      <c r="P799" s="28"/>
      <c r="Q799" s="28"/>
      <c r="R799" s="28"/>
    </row>
    <row r="800" spans="15:18" ht="12.75" customHeight="1" x14ac:dyDescent="0.3">
      <c r="O800" s="28"/>
      <c r="P800" s="28"/>
      <c r="Q800" s="28"/>
      <c r="R800" s="28"/>
    </row>
    <row r="801" spans="15:18" ht="12.75" customHeight="1" x14ac:dyDescent="0.3">
      <c r="O801" s="28"/>
      <c r="P801" s="28"/>
      <c r="Q801" s="28"/>
      <c r="R801" s="28"/>
    </row>
    <row r="802" spans="15:18" ht="12.75" customHeight="1" x14ac:dyDescent="0.3">
      <c r="O802" s="28"/>
      <c r="P802" s="28"/>
      <c r="Q802" s="28"/>
      <c r="R802" s="28"/>
    </row>
    <row r="803" spans="15:18" ht="12.75" customHeight="1" x14ac:dyDescent="0.3">
      <c r="O803" s="28"/>
      <c r="P803" s="28"/>
      <c r="Q803" s="28"/>
      <c r="R803" s="28"/>
    </row>
    <row r="804" spans="15:18" ht="12.75" customHeight="1" x14ac:dyDescent="0.3">
      <c r="O804" s="28"/>
      <c r="P804" s="28"/>
      <c r="Q804" s="28"/>
      <c r="R804" s="28"/>
    </row>
    <row r="805" spans="15:18" ht="12.75" customHeight="1" x14ac:dyDescent="0.3">
      <c r="O805" s="28"/>
      <c r="P805" s="28"/>
      <c r="Q805" s="28"/>
      <c r="R805" s="28"/>
    </row>
    <row r="806" spans="15:18" ht="12.75" customHeight="1" x14ac:dyDescent="0.3">
      <c r="O806" s="28"/>
      <c r="P806" s="28"/>
      <c r="Q806" s="28"/>
      <c r="R806" s="28"/>
    </row>
    <row r="807" spans="15:18" ht="12.75" customHeight="1" x14ac:dyDescent="0.3">
      <c r="O807" s="28"/>
      <c r="P807" s="28"/>
      <c r="Q807" s="28"/>
      <c r="R807" s="28"/>
    </row>
    <row r="808" spans="15:18" ht="12.75" customHeight="1" x14ac:dyDescent="0.3">
      <c r="O808" s="28"/>
      <c r="P808" s="28"/>
      <c r="Q808" s="28"/>
      <c r="R808" s="28"/>
    </row>
    <row r="809" spans="15:18" ht="12.75" customHeight="1" x14ac:dyDescent="0.3">
      <c r="O809" s="28"/>
      <c r="P809" s="28"/>
      <c r="Q809" s="28"/>
      <c r="R809" s="28"/>
    </row>
    <row r="810" spans="15:18" ht="12.75" customHeight="1" x14ac:dyDescent="0.3">
      <c r="O810" s="28"/>
      <c r="P810" s="28"/>
      <c r="Q810" s="28"/>
      <c r="R810" s="28"/>
    </row>
    <row r="811" spans="15:18" ht="12.75" customHeight="1" x14ac:dyDescent="0.3">
      <c r="O811" s="28"/>
      <c r="P811" s="28"/>
      <c r="Q811" s="28"/>
      <c r="R811" s="28"/>
    </row>
    <row r="812" spans="15:18" ht="12.75" customHeight="1" x14ac:dyDescent="0.3">
      <c r="O812" s="28"/>
      <c r="P812" s="28"/>
      <c r="Q812" s="28"/>
      <c r="R812" s="28"/>
    </row>
    <row r="813" spans="15:18" ht="12.75" customHeight="1" x14ac:dyDescent="0.3">
      <c r="O813" s="28"/>
      <c r="P813" s="28"/>
      <c r="Q813" s="28"/>
      <c r="R813" s="28"/>
    </row>
    <row r="814" spans="15:18" ht="12.75" customHeight="1" x14ac:dyDescent="0.3">
      <c r="O814" s="28"/>
      <c r="P814" s="28"/>
      <c r="Q814" s="28"/>
      <c r="R814" s="28"/>
    </row>
    <row r="815" spans="15:18" ht="12.75" customHeight="1" x14ac:dyDescent="0.3">
      <c r="O815" s="28"/>
      <c r="P815" s="28"/>
      <c r="Q815" s="28"/>
      <c r="R815" s="28"/>
    </row>
    <row r="816" spans="15:18" ht="12.75" customHeight="1" x14ac:dyDescent="0.3">
      <c r="O816" s="28"/>
      <c r="P816" s="28"/>
      <c r="Q816" s="28"/>
      <c r="R816" s="28"/>
    </row>
    <row r="817" spans="15:18" ht="12.75" customHeight="1" x14ac:dyDescent="0.3">
      <c r="O817" s="28"/>
      <c r="P817" s="28"/>
      <c r="Q817" s="28"/>
      <c r="R817" s="28"/>
    </row>
    <row r="818" spans="15:18" ht="12.75" customHeight="1" x14ac:dyDescent="0.3">
      <c r="O818" s="28"/>
      <c r="P818" s="28"/>
      <c r="Q818" s="28"/>
      <c r="R818" s="28"/>
    </row>
    <row r="819" spans="15:18" ht="12.75" customHeight="1" x14ac:dyDescent="0.3">
      <c r="O819" s="28"/>
      <c r="P819" s="28"/>
      <c r="Q819" s="28"/>
      <c r="R819" s="28"/>
    </row>
    <row r="820" spans="15:18" ht="12.75" customHeight="1" x14ac:dyDescent="0.3">
      <c r="O820" s="28"/>
      <c r="P820" s="28"/>
      <c r="Q820" s="28"/>
      <c r="R820" s="28"/>
    </row>
    <row r="821" spans="15:18" ht="12.75" customHeight="1" x14ac:dyDescent="0.3">
      <c r="O821" s="28"/>
      <c r="P821" s="28"/>
      <c r="Q821" s="28"/>
      <c r="R821" s="28"/>
    </row>
    <row r="822" spans="15:18" ht="12.75" customHeight="1" x14ac:dyDescent="0.3">
      <c r="O822" s="28"/>
      <c r="P822" s="28"/>
      <c r="Q822" s="28"/>
      <c r="R822" s="28"/>
    </row>
    <row r="823" spans="15:18" ht="12.75" customHeight="1" x14ac:dyDescent="0.3">
      <c r="O823" s="28"/>
      <c r="P823" s="28"/>
      <c r="Q823" s="28"/>
      <c r="R823" s="28"/>
    </row>
    <row r="824" spans="15:18" ht="12.75" customHeight="1" x14ac:dyDescent="0.3">
      <c r="O824" s="28"/>
      <c r="P824" s="28"/>
      <c r="Q824" s="28"/>
      <c r="R824" s="28"/>
    </row>
    <row r="825" spans="15:18" ht="12.75" customHeight="1" x14ac:dyDescent="0.3">
      <c r="O825" s="28"/>
      <c r="P825" s="28"/>
      <c r="Q825" s="28"/>
      <c r="R825" s="28"/>
    </row>
    <row r="826" spans="15:18" ht="12.75" customHeight="1" x14ac:dyDescent="0.3">
      <c r="O826" s="28"/>
      <c r="P826" s="28"/>
      <c r="Q826" s="28"/>
      <c r="R826" s="28"/>
    </row>
    <row r="827" spans="15:18" ht="12.75" customHeight="1" x14ac:dyDescent="0.3">
      <c r="O827" s="28"/>
      <c r="P827" s="28"/>
      <c r="Q827" s="28"/>
      <c r="R827" s="28"/>
    </row>
    <row r="828" spans="15:18" ht="12.75" customHeight="1" x14ac:dyDescent="0.3">
      <c r="O828" s="28"/>
      <c r="P828" s="28"/>
      <c r="Q828" s="28"/>
      <c r="R828" s="28"/>
    </row>
    <row r="829" spans="15:18" ht="12.75" customHeight="1" x14ac:dyDescent="0.3">
      <c r="O829" s="28"/>
      <c r="P829" s="28"/>
      <c r="Q829" s="28"/>
      <c r="R829" s="28"/>
    </row>
    <row r="830" spans="15:18" ht="12.75" customHeight="1" x14ac:dyDescent="0.3">
      <c r="O830" s="28"/>
      <c r="P830" s="28"/>
      <c r="Q830" s="28"/>
      <c r="R830" s="28"/>
    </row>
    <row r="831" spans="15:18" ht="12.75" customHeight="1" x14ac:dyDescent="0.3">
      <c r="O831" s="28"/>
      <c r="P831" s="28"/>
      <c r="Q831" s="28"/>
      <c r="R831" s="28"/>
    </row>
    <row r="832" spans="15:18" ht="12.75" customHeight="1" x14ac:dyDescent="0.3">
      <c r="O832" s="28"/>
      <c r="P832" s="28"/>
      <c r="Q832" s="28"/>
      <c r="R832" s="28"/>
    </row>
    <row r="833" spans="15:18" ht="12.75" customHeight="1" x14ac:dyDescent="0.3">
      <c r="O833" s="28"/>
      <c r="P833" s="28"/>
      <c r="Q833" s="28"/>
      <c r="R833" s="28"/>
    </row>
    <row r="834" spans="15:18" ht="12.75" customHeight="1" x14ac:dyDescent="0.3">
      <c r="O834" s="28"/>
      <c r="P834" s="28"/>
      <c r="Q834" s="28"/>
      <c r="R834" s="28"/>
    </row>
    <row r="835" spans="15:18" ht="12.75" customHeight="1" x14ac:dyDescent="0.3">
      <c r="O835" s="28"/>
      <c r="P835" s="28"/>
      <c r="Q835" s="28"/>
      <c r="R835" s="28"/>
    </row>
    <row r="836" spans="15:18" ht="12.75" customHeight="1" x14ac:dyDescent="0.3">
      <c r="O836" s="28"/>
      <c r="P836" s="28"/>
      <c r="Q836" s="28"/>
      <c r="R836" s="28"/>
    </row>
    <row r="837" spans="15:18" ht="12.75" customHeight="1" x14ac:dyDescent="0.3">
      <c r="O837" s="28"/>
      <c r="P837" s="28"/>
      <c r="Q837" s="28"/>
      <c r="R837" s="28"/>
    </row>
    <row r="838" spans="15:18" ht="12.75" customHeight="1" x14ac:dyDescent="0.3">
      <c r="O838" s="28"/>
      <c r="P838" s="28"/>
      <c r="Q838" s="28"/>
      <c r="R838" s="28"/>
    </row>
    <row r="839" spans="15:18" ht="12.75" customHeight="1" x14ac:dyDescent="0.3">
      <c r="O839" s="28"/>
      <c r="P839" s="28"/>
      <c r="Q839" s="28"/>
      <c r="R839" s="28"/>
    </row>
    <row r="840" spans="15:18" ht="12.75" customHeight="1" x14ac:dyDescent="0.3">
      <c r="O840" s="28"/>
      <c r="P840" s="28"/>
      <c r="Q840" s="28"/>
      <c r="R840" s="28"/>
    </row>
    <row r="841" spans="15:18" ht="12.75" customHeight="1" x14ac:dyDescent="0.3">
      <c r="O841" s="28"/>
      <c r="P841" s="28"/>
      <c r="Q841" s="28"/>
      <c r="R841" s="28"/>
    </row>
    <row r="842" spans="15:18" ht="12.75" customHeight="1" x14ac:dyDescent="0.3">
      <c r="O842" s="28"/>
      <c r="P842" s="28"/>
      <c r="Q842" s="28"/>
      <c r="R842" s="28"/>
    </row>
    <row r="843" spans="15:18" ht="12.75" customHeight="1" x14ac:dyDescent="0.3">
      <c r="O843" s="28"/>
      <c r="P843" s="28"/>
      <c r="Q843" s="28"/>
      <c r="R843" s="28"/>
    </row>
    <row r="844" spans="15:18" ht="12.75" customHeight="1" x14ac:dyDescent="0.3">
      <c r="O844" s="28"/>
      <c r="P844" s="28"/>
      <c r="Q844" s="28"/>
      <c r="R844" s="28"/>
    </row>
    <row r="845" spans="15:18" ht="12.75" customHeight="1" x14ac:dyDescent="0.3">
      <c r="O845" s="28"/>
      <c r="P845" s="28"/>
      <c r="Q845" s="28"/>
      <c r="R845" s="28"/>
    </row>
    <row r="846" spans="15:18" ht="12.75" customHeight="1" x14ac:dyDescent="0.3">
      <c r="O846" s="28"/>
      <c r="P846" s="28"/>
      <c r="Q846" s="28"/>
      <c r="R846" s="28"/>
    </row>
    <row r="847" spans="15:18" ht="12.75" customHeight="1" x14ac:dyDescent="0.3">
      <c r="O847" s="28"/>
      <c r="P847" s="28"/>
      <c r="Q847" s="28"/>
      <c r="R847" s="28"/>
    </row>
    <row r="848" spans="15:18" ht="12.75" customHeight="1" x14ac:dyDescent="0.3">
      <c r="O848" s="28"/>
      <c r="P848" s="28"/>
      <c r="Q848" s="28"/>
      <c r="R848" s="28"/>
    </row>
    <row r="849" spans="15:18" ht="12.75" customHeight="1" x14ac:dyDescent="0.3">
      <c r="O849" s="28"/>
      <c r="P849" s="28"/>
      <c r="Q849" s="28"/>
      <c r="R849" s="28"/>
    </row>
    <row r="850" spans="15:18" ht="12.75" customHeight="1" x14ac:dyDescent="0.3">
      <c r="O850" s="28"/>
      <c r="P850" s="28"/>
      <c r="Q850" s="28"/>
      <c r="R850" s="28"/>
    </row>
    <row r="851" spans="15:18" ht="12.75" customHeight="1" x14ac:dyDescent="0.3">
      <c r="O851" s="28"/>
      <c r="P851" s="28"/>
      <c r="Q851" s="28"/>
      <c r="R851" s="28"/>
    </row>
    <row r="852" spans="15:18" ht="12.75" customHeight="1" x14ac:dyDescent="0.3">
      <c r="O852" s="28"/>
      <c r="P852" s="28"/>
      <c r="Q852" s="28"/>
      <c r="R852" s="28"/>
    </row>
    <row r="853" spans="15:18" ht="12.75" customHeight="1" x14ac:dyDescent="0.3">
      <c r="O853" s="28"/>
      <c r="P853" s="28"/>
      <c r="Q853" s="28"/>
      <c r="R853" s="28"/>
    </row>
    <row r="854" spans="15:18" ht="12.75" customHeight="1" x14ac:dyDescent="0.3">
      <c r="O854" s="28"/>
      <c r="P854" s="28"/>
      <c r="Q854" s="28"/>
      <c r="R854" s="28"/>
    </row>
    <row r="855" spans="15:18" ht="12.75" customHeight="1" x14ac:dyDescent="0.3">
      <c r="O855" s="28"/>
      <c r="P855" s="28"/>
      <c r="Q855" s="28"/>
      <c r="R855" s="28"/>
    </row>
    <row r="856" spans="15:18" ht="12.75" customHeight="1" x14ac:dyDescent="0.3">
      <c r="O856" s="28"/>
      <c r="P856" s="28"/>
      <c r="Q856" s="28"/>
      <c r="R856" s="28"/>
    </row>
    <row r="857" spans="15:18" ht="12.75" customHeight="1" x14ac:dyDescent="0.3">
      <c r="O857" s="28"/>
      <c r="P857" s="28"/>
      <c r="Q857" s="28"/>
      <c r="R857" s="28"/>
    </row>
    <row r="858" spans="15:18" ht="12.75" customHeight="1" x14ac:dyDescent="0.3">
      <c r="O858" s="28"/>
      <c r="P858" s="28"/>
      <c r="Q858" s="28"/>
      <c r="R858" s="28"/>
    </row>
    <row r="859" spans="15:18" ht="12.75" customHeight="1" x14ac:dyDescent="0.3">
      <c r="O859" s="28"/>
      <c r="P859" s="28"/>
      <c r="Q859" s="28"/>
      <c r="R859" s="28"/>
    </row>
    <row r="860" spans="15:18" ht="12.75" customHeight="1" x14ac:dyDescent="0.3">
      <c r="O860" s="28"/>
      <c r="P860" s="28"/>
      <c r="Q860" s="28"/>
      <c r="R860" s="28"/>
    </row>
    <row r="861" spans="15:18" ht="12.75" customHeight="1" x14ac:dyDescent="0.3">
      <c r="O861" s="28"/>
      <c r="P861" s="28"/>
      <c r="Q861" s="28"/>
      <c r="R861" s="28"/>
    </row>
    <row r="862" spans="15:18" ht="12.75" customHeight="1" x14ac:dyDescent="0.3">
      <c r="O862" s="28"/>
      <c r="P862" s="28"/>
      <c r="Q862" s="28"/>
      <c r="R862" s="28"/>
    </row>
    <row r="863" spans="15:18" ht="12.75" customHeight="1" x14ac:dyDescent="0.3">
      <c r="O863" s="28"/>
      <c r="P863" s="28"/>
      <c r="Q863" s="28"/>
      <c r="R863" s="28"/>
    </row>
    <row r="864" spans="15:18" ht="12.75" customHeight="1" x14ac:dyDescent="0.3">
      <c r="O864" s="28"/>
      <c r="P864" s="28"/>
      <c r="Q864" s="28"/>
      <c r="R864" s="28"/>
    </row>
    <row r="865" spans="15:18" ht="12.75" customHeight="1" x14ac:dyDescent="0.3">
      <c r="O865" s="28"/>
      <c r="P865" s="28"/>
      <c r="Q865" s="28"/>
      <c r="R865" s="28"/>
    </row>
    <row r="866" spans="15:18" ht="12.75" customHeight="1" x14ac:dyDescent="0.3">
      <c r="O866" s="28"/>
      <c r="P866" s="28"/>
      <c r="Q866" s="28"/>
      <c r="R866" s="28"/>
    </row>
    <row r="867" spans="15:18" ht="12.75" customHeight="1" x14ac:dyDescent="0.3">
      <c r="O867" s="28"/>
      <c r="P867" s="28"/>
      <c r="Q867" s="28"/>
      <c r="R867" s="28"/>
    </row>
    <row r="868" spans="15:18" ht="12.75" customHeight="1" x14ac:dyDescent="0.3">
      <c r="O868" s="28"/>
      <c r="P868" s="28"/>
      <c r="Q868" s="28"/>
      <c r="R868" s="28"/>
    </row>
    <row r="869" spans="15:18" ht="12.75" customHeight="1" x14ac:dyDescent="0.3">
      <c r="O869" s="28"/>
      <c r="P869" s="28"/>
      <c r="Q869" s="28"/>
      <c r="R869" s="28"/>
    </row>
    <row r="870" spans="15:18" ht="12.75" customHeight="1" x14ac:dyDescent="0.3">
      <c r="O870" s="28"/>
      <c r="P870" s="28"/>
      <c r="Q870" s="28"/>
      <c r="R870" s="28"/>
    </row>
    <row r="871" spans="15:18" ht="12.75" customHeight="1" x14ac:dyDescent="0.3">
      <c r="O871" s="28"/>
      <c r="P871" s="28"/>
      <c r="Q871" s="28"/>
      <c r="R871" s="28"/>
    </row>
    <row r="872" spans="15:18" ht="12.75" customHeight="1" x14ac:dyDescent="0.3">
      <c r="O872" s="28"/>
      <c r="P872" s="28"/>
      <c r="Q872" s="28"/>
      <c r="R872" s="28"/>
    </row>
    <row r="873" spans="15:18" ht="12.75" customHeight="1" x14ac:dyDescent="0.3">
      <c r="O873" s="28"/>
      <c r="P873" s="28"/>
      <c r="Q873" s="28"/>
      <c r="R873" s="28"/>
    </row>
    <row r="874" spans="15:18" ht="12.75" customHeight="1" x14ac:dyDescent="0.3">
      <c r="O874" s="28"/>
      <c r="P874" s="28"/>
      <c r="Q874" s="28"/>
      <c r="R874" s="28"/>
    </row>
    <row r="875" spans="15:18" ht="12.75" customHeight="1" x14ac:dyDescent="0.3">
      <c r="O875" s="28"/>
      <c r="P875" s="28"/>
      <c r="Q875" s="28"/>
      <c r="R875" s="28"/>
    </row>
    <row r="876" spans="15:18" ht="12.75" customHeight="1" x14ac:dyDescent="0.3">
      <c r="O876" s="28"/>
      <c r="P876" s="28"/>
      <c r="Q876" s="28"/>
      <c r="R876" s="28"/>
    </row>
    <row r="877" spans="15:18" ht="12.75" customHeight="1" x14ac:dyDescent="0.3">
      <c r="O877" s="28"/>
      <c r="P877" s="28"/>
      <c r="Q877" s="28"/>
      <c r="R877" s="28"/>
    </row>
    <row r="878" spans="15:18" ht="12.75" customHeight="1" x14ac:dyDescent="0.3">
      <c r="O878" s="28"/>
      <c r="P878" s="28"/>
      <c r="Q878" s="28"/>
      <c r="R878" s="28"/>
    </row>
    <row r="879" spans="15:18" ht="12.75" customHeight="1" x14ac:dyDescent="0.3">
      <c r="O879" s="28"/>
      <c r="P879" s="28"/>
      <c r="Q879" s="28"/>
      <c r="R879" s="28"/>
    </row>
    <row r="880" spans="15:18" ht="12.75" customHeight="1" x14ac:dyDescent="0.3">
      <c r="O880" s="28"/>
      <c r="P880" s="28"/>
      <c r="Q880" s="28"/>
      <c r="R880" s="28"/>
    </row>
    <row r="881" spans="15:18" ht="12.75" customHeight="1" x14ac:dyDescent="0.3">
      <c r="O881" s="28"/>
      <c r="P881" s="28"/>
      <c r="Q881" s="28"/>
      <c r="R881" s="28"/>
    </row>
    <row r="882" spans="15:18" ht="12.75" customHeight="1" x14ac:dyDescent="0.3">
      <c r="O882" s="28"/>
      <c r="P882" s="28"/>
      <c r="Q882" s="28"/>
      <c r="R882" s="28"/>
    </row>
    <row r="883" spans="15:18" ht="12.75" customHeight="1" x14ac:dyDescent="0.3">
      <c r="O883" s="28"/>
      <c r="P883" s="28"/>
      <c r="Q883" s="28"/>
      <c r="R883" s="28"/>
    </row>
    <row r="884" spans="15:18" ht="12.75" customHeight="1" x14ac:dyDescent="0.3">
      <c r="O884" s="28"/>
      <c r="P884" s="28"/>
      <c r="Q884" s="28"/>
      <c r="R884" s="28"/>
    </row>
    <row r="885" spans="15:18" ht="12.75" customHeight="1" x14ac:dyDescent="0.3">
      <c r="O885" s="28"/>
      <c r="P885" s="28"/>
      <c r="Q885" s="28"/>
      <c r="R885" s="28"/>
    </row>
    <row r="886" spans="15:18" ht="12.75" customHeight="1" x14ac:dyDescent="0.3">
      <c r="O886" s="28"/>
      <c r="P886" s="28"/>
      <c r="Q886" s="28"/>
      <c r="R886" s="28"/>
    </row>
    <row r="887" spans="15:18" ht="12.75" customHeight="1" x14ac:dyDescent="0.3">
      <c r="O887" s="28"/>
      <c r="P887" s="28"/>
      <c r="Q887" s="28"/>
      <c r="R887" s="28"/>
    </row>
    <row r="888" spans="15:18" ht="12.75" customHeight="1" x14ac:dyDescent="0.3">
      <c r="O888" s="28"/>
      <c r="P888" s="28"/>
      <c r="Q888" s="28"/>
      <c r="R888" s="28"/>
    </row>
    <row r="889" spans="15:18" ht="12.75" customHeight="1" x14ac:dyDescent="0.3">
      <c r="O889" s="28"/>
      <c r="P889" s="28"/>
      <c r="Q889" s="28"/>
      <c r="R889" s="28"/>
    </row>
    <row r="890" spans="15:18" ht="12.75" customHeight="1" x14ac:dyDescent="0.3">
      <c r="O890" s="28"/>
      <c r="P890" s="28"/>
      <c r="Q890" s="28"/>
      <c r="R890" s="28"/>
    </row>
    <row r="891" spans="15:18" ht="12.75" customHeight="1" x14ac:dyDescent="0.3">
      <c r="O891" s="28"/>
      <c r="P891" s="28"/>
      <c r="Q891" s="28"/>
      <c r="R891" s="28"/>
    </row>
    <row r="892" spans="15:18" ht="12.75" customHeight="1" x14ac:dyDescent="0.3">
      <c r="O892" s="28"/>
      <c r="P892" s="28"/>
      <c r="Q892" s="28"/>
      <c r="R892" s="28"/>
    </row>
    <row r="893" spans="15:18" ht="12.75" customHeight="1" x14ac:dyDescent="0.3">
      <c r="O893" s="28"/>
      <c r="P893" s="28"/>
      <c r="Q893" s="28"/>
      <c r="R893" s="28"/>
    </row>
    <row r="894" spans="15:18" ht="12.75" customHeight="1" x14ac:dyDescent="0.3">
      <c r="O894" s="28"/>
      <c r="P894" s="28"/>
      <c r="Q894" s="28"/>
      <c r="R894" s="28"/>
    </row>
    <row r="895" spans="15:18" ht="12.75" customHeight="1" x14ac:dyDescent="0.3">
      <c r="O895" s="28"/>
      <c r="P895" s="28"/>
      <c r="Q895" s="28"/>
      <c r="R895" s="28"/>
    </row>
    <row r="896" spans="15:18" ht="12.75" customHeight="1" x14ac:dyDescent="0.3">
      <c r="O896" s="28"/>
      <c r="P896" s="28"/>
      <c r="Q896" s="28"/>
      <c r="R896" s="28"/>
    </row>
    <row r="897" spans="15:18" ht="12.75" customHeight="1" x14ac:dyDescent="0.3">
      <c r="O897" s="28"/>
      <c r="P897" s="28"/>
      <c r="Q897" s="28"/>
      <c r="R897" s="28"/>
    </row>
    <row r="898" spans="15:18" ht="12.75" customHeight="1" x14ac:dyDescent="0.3">
      <c r="O898" s="28"/>
      <c r="P898" s="28"/>
      <c r="Q898" s="28"/>
      <c r="R898" s="28"/>
    </row>
    <row r="899" spans="15:18" ht="12.75" customHeight="1" x14ac:dyDescent="0.3">
      <c r="O899" s="28"/>
      <c r="P899" s="28"/>
      <c r="Q899" s="28"/>
      <c r="R899" s="28"/>
    </row>
    <row r="900" spans="15:18" ht="12.75" customHeight="1" x14ac:dyDescent="0.3">
      <c r="O900" s="28"/>
      <c r="P900" s="28"/>
      <c r="Q900" s="28"/>
      <c r="R900" s="28"/>
    </row>
    <row r="901" spans="15:18" ht="12.75" customHeight="1" x14ac:dyDescent="0.3">
      <c r="O901" s="28"/>
      <c r="P901" s="28"/>
      <c r="Q901" s="28"/>
      <c r="R901" s="28"/>
    </row>
    <row r="902" spans="15:18" ht="12.75" customHeight="1" x14ac:dyDescent="0.3">
      <c r="O902" s="28"/>
      <c r="P902" s="28"/>
      <c r="Q902" s="28"/>
      <c r="R902" s="28"/>
    </row>
    <row r="903" spans="15:18" ht="12.75" customHeight="1" x14ac:dyDescent="0.3">
      <c r="O903" s="28"/>
      <c r="P903" s="28"/>
      <c r="Q903" s="28"/>
      <c r="R903" s="28"/>
    </row>
    <row r="904" spans="15:18" ht="12.75" customHeight="1" x14ac:dyDescent="0.3">
      <c r="O904" s="28"/>
      <c r="P904" s="28"/>
      <c r="Q904" s="28"/>
      <c r="R904" s="28"/>
    </row>
    <row r="905" spans="15:18" ht="12.75" customHeight="1" x14ac:dyDescent="0.3">
      <c r="O905" s="28"/>
      <c r="P905" s="28"/>
      <c r="Q905" s="28"/>
      <c r="R905" s="28"/>
    </row>
    <row r="906" spans="15:18" ht="12.75" customHeight="1" x14ac:dyDescent="0.3">
      <c r="O906" s="28"/>
      <c r="P906" s="28"/>
      <c r="Q906" s="28"/>
      <c r="R906" s="28"/>
    </row>
    <row r="907" spans="15:18" ht="12.75" customHeight="1" x14ac:dyDescent="0.3">
      <c r="O907" s="28"/>
      <c r="P907" s="28"/>
      <c r="Q907" s="28"/>
      <c r="R907" s="28"/>
    </row>
    <row r="908" spans="15:18" ht="12.75" customHeight="1" x14ac:dyDescent="0.3">
      <c r="O908" s="28"/>
      <c r="P908" s="28"/>
      <c r="Q908" s="28"/>
      <c r="R908" s="28"/>
    </row>
    <row r="909" spans="15:18" ht="12.75" customHeight="1" x14ac:dyDescent="0.3">
      <c r="O909" s="28"/>
      <c r="P909" s="28"/>
      <c r="Q909" s="28"/>
      <c r="R909" s="28"/>
    </row>
    <row r="910" spans="15:18" ht="12.75" customHeight="1" x14ac:dyDescent="0.3">
      <c r="O910" s="28"/>
      <c r="P910" s="28"/>
      <c r="Q910" s="28"/>
      <c r="R910" s="28"/>
    </row>
    <row r="911" spans="15:18" ht="12.75" customHeight="1" x14ac:dyDescent="0.3">
      <c r="O911" s="28"/>
      <c r="P911" s="28"/>
      <c r="Q911" s="28"/>
      <c r="R911" s="28"/>
    </row>
    <row r="912" spans="15:18" ht="12.75" customHeight="1" x14ac:dyDescent="0.3">
      <c r="O912" s="28"/>
      <c r="P912" s="28"/>
      <c r="Q912" s="28"/>
      <c r="R912" s="28"/>
    </row>
    <row r="913" spans="15:18" ht="12.75" customHeight="1" x14ac:dyDescent="0.3">
      <c r="O913" s="28"/>
      <c r="P913" s="28"/>
      <c r="Q913" s="28"/>
      <c r="R913" s="28"/>
    </row>
    <row r="914" spans="15:18" ht="12.75" customHeight="1" x14ac:dyDescent="0.3">
      <c r="O914" s="28"/>
      <c r="P914" s="28"/>
      <c r="Q914" s="28"/>
      <c r="R914" s="28"/>
    </row>
    <row r="915" spans="15:18" ht="12.75" customHeight="1" x14ac:dyDescent="0.3">
      <c r="O915" s="28"/>
      <c r="P915" s="28"/>
      <c r="Q915" s="28"/>
      <c r="R915" s="28"/>
    </row>
    <row r="916" spans="15:18" ht="12.75" customHeight="1" x14ac:dyDescent="0.3">
      <c r="O916" s="28"/>
      <c r="P916" s="28"/>
      <c r="Q916" s="28"/>
      <c r="R916" s="28"/>
    </row>
    <row r="917" spans="15:18" ht="12.75" customHeight="1" x14ac:dyDescent="0.3">
      <c r="O917" s="28"/>
      <c r="P917" s="28"/>
      <c r="Q917" s="28"/>
      <c r="R917" s="28"/>
    </row>
    <row r="918" spans="15:18" ht="12.75" customHeight="1" x14ac:dyDescent="0.3">
      <c r="O918" s="28"/>
      <c r="P918" s="28"/>
      <c r="Q918" s="28"/>
      <c r="R918" s="28"/>
    </row>
    <row r="919" spans="15:18" ht="12.75" customHeight="1" x14ac:dyDescent="0.3">
      <c r="O919" s="28"/>
      <c r="P919" s="28"/>
      <c r="Q919" s="28"/>
      <c r="R919" s="28"/>
    </row>
    <row r="920" spans="15:18" ht="12.75" customHeight="1" x14ac:dyDescent="0.3">
      <c r="O920" s="28"/>
      <c r="P920" s="28"/>
      <c r="Q920" s="28"/>
      <c r="R920" s="28"/>
    </row>
    <row r="921" spans="15:18" ht="12.75" customHeight="1" x14ac:dyDescent="0.3">
      <c r="O921" s="28"/>
      <c r="P921" s="28"/>
      <c r="Q921" s="28"/>
      <c r="R921" s="28"/>
    </row>
    <row r="922" spans="15:18" ht="12.75" customHeight="1" x14ac:dyDescent="0.3">
      <c r="O922" s="28"/>
      <c r="P922" s="28"/>
      <c r="Q922" s="28"/>
      <c r="R922" s="28"/>
    </row>
    <row r="923" spans="15:18" ht="12.75" customHeight="1" x14ac:dyDescent="0.3">
      <c r="O923" s="28"/>
      <c r="P923" s="28"/>
      <c r="Q923" s="28"/>
      <c r="R923" s="28"/>
    </row>
    <row r="924" spans="15:18" ht="12.75" customHeight="1" x14ac:dyDescent="0.3">
      <c r="O924" s="28"/>
      <c r="P924" s="28"/>
      <c r="Q924" s="28"/>
      <c r="R924" s="28"/>
    </row>
    <row r="925" spans="15:18" ht="12.75" customHeight="1" x14ac:dyDescent="0.3">
      <c r="O925" s="28"/>
      <c r="P925" s="28"/>
      <c r="Q925" s="28"/>
      <c r="R925" s="28"/>
    </row>
    <row r="926" spans="15:18" ht="12.75" customHeight="1" x14ac:dyDescent="0.3">
      <c r="O926" s="28"/>
      <c r="P926" s="28"/>
      <c r="Q926" s="28"/>
      <c r="R926" s="28"/>
    </row>
    <row r="927" spans="15:18" ht="12.75" customHeight="1" x14ac:dyDescent="0.3">
      <c r="O927" s="28"/>
      <c r="P927" s="28"/>
      <c r="Q927" s="28"/>
      <c r="R927" s="28"/>
    </row>
    <row r="928" spans="15:18" ht="12.75" customHeight="1" x14ac:dyDescent="0.3">
      <c r="O928" s="28"/>
      <c r="P928" s="28"/>
      <c r="Q928" s="28"/>
      <c r="R928" s="28"/>
    </row>
    <row r="929" spans="15:18" ht="12.75" customHeight="1" x14ac:dyDescent="0.3">
      <c r="O929" s="28"/>
      <c r="P929" s="28"/>
      <c r="Q929" s="28"/>
      <c r="R929" s="28"/>
    </row>
    <row r="930" spans="15:18" ht="12.75" customHeight="1" x14ac:dyDescent="0.3">
      <c r="O930" s="28"/>
      <c r="P930" s="28"/>
      <c r="Q930" s="28"/>
      <c r="R930" s="28"/>
    </row>
    <row r="931" spans="15:18" ht="12.75" customHeight="1" x14ac:dyDescent="0.3">
      <c r="O931" s="28"/>
      <c r="P931" s="28"/>
      <c r="Q931" s="28"/>
      <c r="R931" s="28"/>
    </row>
    <row r="932" spans="15:18" ht="12.75" customHeight="1" x14ac:dyDescent="0.3">
      <c r="O932" s="28"/>
      <c r="P932" s="28"/>
      <c r="Q932" s="28"/>
      <c r="R932" s="28"/>
    </row>
    <row r="933" spans="15:18" ht="12.75" customHeight="1" x14ac:dyDescent="0.3">
      <c r="O933" s="28"/>
      <c r="P933" s="28"/>
      <c r="Q933" s="28"/>
      <c r="R933" s="28"/>
    </row>
    <row r="934" spans="15:18" ht="12.75" customHeight="1" x14ac:dyDescent="0.3">
      <c r="O934" s="28"/>
      <c r="P934" s="28"/>
      <c r="Q934" s="28"/>
      <c r="R934" s="28"/>
    </row>
    <row r="935" spans="15:18" ht="12.75" customHeight="1" x14ac:dyDescent="0.3">
      <c r="O935" s="28"/>
      <c r="P935" s="28"/>
      <c r="Q935" s="28"/>
      <c r="R935" s="28"/>
    </row>
    <row r="936" spans="15:18" ht="12.75" customHeight="1" x14ac:dyDescent="0.3">
      <c r="O936" s="28"/>
      <c r="P936" s="28"/>
      <c r="Q936" s="28"/>
      <c r="R936" s="28"/>
    </row>
    <row r="937" spans="15:18" ht="12.75" customHeight="1" x14ac:dyDescent="0.3">
      <c r="O937" s="28"/>
      <c r="P937" s="28"/>
      <c r="Q937" s="28"/>
      <c r="R937" s="28"/>
    </row>
    <row r="938" spans="15:18" ht="12.75" customHeight="1" x14ac:dyDescent="0.3">
      <c r="O938" s="28"/>
      <c r="P938" s="28"/>
      <c r="Q938" s="28"/>
      <c r="R938" s="28"/>
    </row>
    <row r="939" spans="15:18" ht="12.75" customHeight="1" x14ac:dyDescent="0.3">
      <c r="O939" s="28"/>
      <c r="P939" s="28"/>
      <c r="Q939" s="28"/>
      <c r="R939" s="28"/>
    </row>
    <row r="940" spans="15:18" ht="12.75" customHeight="1" x14ac:dyDescent="0.3">
      <c r="O940" s="28"/>
      <c r="P940" s="28"/>
      <c r="Q940" s="28"/>
      <c r="R940" s="28"/>
    </row>
    <row r="941" spans="15:18" ht="12.75" customHeight="1" x14ac:dyDescent="0.3">
      <c r="O941" s="28"/>
      <c r="P941" s="28"/>
      <c r="Q941" s="28"/>
      <c r="R941" s="28"/>
    </row>
    <row r="942" spans="15:18" ht="12.75" customHeight="1" x14ac:dyDescent="0.3">
      <c r="O942" s="28"/>
      <c r="P942" s="28"/>
      <c r="Q942" s="28"/>
      <c r="R942" s="28"/>
    </row>
    <row r="943" spans="15:18" ht="12.75" customHeight="1" x14ac:dyDescent="0.3">
      <c r="O943" s="28"/>
      <c r="P943" s="28"/>
      <c r="Q943" s="28"/>
      <c r="R943" s="28"/>
    </row>
    <row r="944" spans="15:18" ht="12.75" customHeight="1" x14ac:dyDescent="0.3">
      <c r="O944" s="28"/>
      <c r="P944" s="28"/>
      <c r="Q944" s="28"/>
      <c r="R944" s="28"/>
    </row>
    <row r="945" spans="15:18" ht="12.75" customHeight="1" x14ac:dyDescent="0.3">
      <c r="O945" s="28"/>
      <c r="P945" s="28"/>
      <c r="Q945" s="28"/>
      <c r="R945" s="28"/>
    </row>
    <row r="946" spans="15:18" ht="12.75" customHeight="1" x14ac:dyDescent="0.3">
      <c r="O946" s="28"/>
      <c r="P946" s="28"/>
      <c r="Q946" s="28"/>
      <c r="R946" s="28"/>
    </row>
    <row r="947" spans="15:18" ht="12.75" customHeight="1" x14ac:dyDescent="0.3">
      <c r="O947" s="28"/>
      <c r="P947" s="28"/>
      <c r="Q947" s="28"/>
      <c r="R947" s="28"/>
    </row>
    <row r="948" spans="15:18" ht="12.75" customHeight="1" x14ac:dyDescent="0.3">
      <c r="O948" s="28"/>
      <c r="P948" s="28"/>
      <c r="Q948" s="28"/>
      <c r="R948" s="28"/>
    </row>
    <row r="949" spans="15:18" ht="12.75" customHeight="1" x14ac:dyDescent="0.3">
      <c r="O949" s="28"/>
      <c r="P949" s="28"/>
      <c r="Q949" s="28"/>
      <c r="R949" s="28"/>
    </row>
    <row r="950" spans="15:18" ht="12.75" customHeight="1" x14ac:dyDescent="0.3">
      <c r="O950" s="28"/>
      <c r="P950" s="28"/>
      <c r="Q950" s="28"/>
      <c r="R950" s="28"/>
    </row>
    <row r="951" spans="15:18" ht="12.75" customHeight="1" x14ac:dyDescent="0.3">
      <c r="O951" s="28"/>
      <c r="P951" s="28"/>
      <c r="Q951" s="28"/>
      <c r="R951" s="28"/>
    </row>
    <row r="952" spans="15:18" ht="12.75" customHeight="1" x14ac:dyDescent="0.3">
      <c r="O952" s="28"/>
      <c r="P952" s="28"/>
      <c r="Q952" s="28"/>
      <c r="R952" s="28"/>
    </row>
    <row r="953" spans="15:18" ht="12.75" customHeight="1" x14ac:dyDescent="0.3">
      <c r="O953" s="28"/>
      <c r="P953" s="28"/>
      <c r="Q953" s="28"/>
      <c r="R953" s="28"/>
    </row>
    <row r="954" spans="15:18" ht="12.75" customHeight="1" x14ac:dyDescent="0.3">
      <c r="O954" s="28"/>
      <c r="P954" s="28"/>
      <c r="Q954" s="28"/>
      <c r="R954" s="28"/>
    </row>
    <row r="955" spans="15:18" ht="12.75" customHeight="1" x14ac:dyDescent="0.3">
      <c r="O955" s="28"/>
      <c r="P955" s="28"/>
      <c r="Q955" s="28"/>
      <c r="R955" s="28"/>
    </row>
    <row r="956" spans="15:18" ht="12.75" customHeight="1" x14ac:dyDescent="0.3">
      <c r="O956" s="28"/>
      <c r="P956" s="28"/>
      <c r="Q956" s="28"/>
      <c r="R956" s="28"/>
    </row>
    <row r="957" spans="15:18" ht="12.75" customHeight="1" x14ac:dyDescent="0.3">
      <c r="O957" s="28"/>
      <c r="P957" s="28"/>
      <c r="Q957" s="28"/>
      <c r="R957" s="28"/>
    </row>
    <row r="958" spans="15:18" ht="12.75" customHeight="1" x14ac:dyDescent="0.3">
      <c r="O958" s="28"/>
      <c r="P958" s="28"/>
      <c r="Q958" s="28"/>
      <c r="R958" s="28"/>
    </row>
    <row r="959" spans="15:18" ht="12.75" customHeight="1" x14ac:dyDescent="0.3">
      <c r="O959" s="28"/>
      <c r="P959" s="28"/>
      <c r="Q959" s="28"/>
      <c r="R959" s="28"/>
    </row>
    <row r="960" spans="15:18" ht="12.75" customHeight="1" x14ac:dyDescent="0.3">
      <c r="O960" s="28"/>
      <c r="P960" s="28"/>
      <c r="Q960" s="28"/>
      <c r="R960" s="28"/>
    </row>
    <row r="961" spans="15:18" ht="12.75" customHeight="1" x14ac:dyDescent="0.3">
      <c r="O961" s="28"/>
      <c r="P961" s="28"/>
      <c r="Q961" s="28"/>
      <c r="R961" s="28"/>
    </row>
    <row r="962" spans="15:18" ht="12.75" customHeight="1" x14ac:dyDescent="0.3">
      <c r="O962" s="28"/>
      <c r="P962" s="28"/>
      <c r="Q962" s="28"/>
      <c r="R962" s="28"/>
    </row>
    <row r="963" spans="15:18" ht="12.75" customHeight="1" x14ac:dyDescent="0.3">
      <c r="O963" s="28"/>
      <c r="P963" s="28"/>
      <c r="Q963" s="28"/>
      <c r="R963" s="28"/>
    </row>
    <row r="964" spans="15:18" ht="12.75" customHeight="1" x14ac:dyDescent="0.3">
      <c r="O964" s="28"/>
      <c r="P964" s="28"/>
      <c r="Q964" s="28"/>
      <c r="R964" s="28"/>
    </row>
    <row r="965" spans="15:18" ht="12.75" customHeight="1" x14ac:dyDescent="0.3">
      <c r="O965" s="28"/>
      <c r="P965" s="28"/>
      <c r="Q965" s="28"/>
      <c r="R965" s="28"/>
    </row>
    <row r="966" spans="15:18" ht="12.75" customHeight="1" x14ac:dyDescent="0.3">
      <c r="O966" s="28"/>
      <c r="P966" s="28"/>
      <c r="Q966" s="28"/>
      <c r="R966" s="28"/>
    </row>
    <row r="967" spans="15:18" ht="12.75" customHeight="1" x14ac:dyDescent="0.3">
      <c r="O967" s="28"/>
      <c r="P967" s="28"/>
      <c r="Q967" s="28"/>
      <c r="R967" s="28"/>
    </row>
    <row r="968" spans="15:18" ht="12.75" customHeight="1" x14ac:dyDescent="0.3">
      <c r="O968" s="28"/>
      <c r="P968" s="28"/>
      <c r="Q968" s="28"/>
      <c r="R968" s="28"/>
    </row>
    <row r="969" spans="15:18" ht="12.75" customHeight="1" x14ac:dyDescent="0.3">
      <c r="O969" s="28"/>
      <c r="P969" s="28"/>
      <c r="Q969" s="28"/>
      <c r="R969" s="28"/>
    </row>
    <row r="970" spans="15:18" ht="12.75" customHeight="1" x14ac:dyDescent="0.3">
      <c r="O970" s="28"/>
      <c r="P970" s="28"/>
      <c r="Q970" s="28"/>
      <c r="R970" s="28"/>
    </row>
    <row r="971" spans="15:18" ht="12.75" customHeight="1" x14ac:dyDescent="0.3">
      <c r="O971" s="28"/>
      <c r="P971" s="28"/>
      <c r="Q971" s="28"/>
      <c r="R971" s="28"/>
    </row>
    <row r="972" spans="15:18" ht="12.75" customHeight="1" x14ac:dyDescent="0.3">
      <c r="O972" s="28"/>
      <c r="P972" s="28"/>
      <c r="Q972" s="28"/>
      <c r="R972" s="28"/>
    </row>
    <row r="973" spans="15:18" ht="12.75" customHeight="1" x14ac:dyDescent="0.3">
      <c r="O973" s="28"/>
      <c r="P973" s="28"/>
      <c r="Q973" s="28"/>
      <c r="R973" s="28"/>
    </row>
    <row r="974" spans="15:18" ht="12.75" customHeight="1" x14ac:dyDescent="0.3">
      <c r="O974" s="28"/>
      <c r="P974" s="28"/>
      <c r="Q974" s="28"/>
      <c r="R974" s="28"/>
    </row>
    <row r="975" spans="15:18" ht="12.75" customHeight="1" x14ac:dyDescent="0.3">
      <c r="O975" s="28"/>
      <c r="P975" s="28"/>
      <c r="Q975" s="28"/>
      <c r="R975" s="28"/>
    </row>
    <row r="976" spans="15:18" ht="12.75" customHeight="1" x14ac:dyDescent="0.3">
      <c r="O976" s="28"/>
      <c r="P976" s="28"/>
      <c r="Q976" s="28"/>
      <c r="R976" s="28"/>
    </row>
    <row r="977" spans="15:18" ht="12.75" customHeight="1" x14ac:dyDescent="0.3">
      <c r="O977" s="28"/>
      <c r="P977" s="28"/>
      <c r="Q977" s="28"/>
      <c r="R977" s="28"/>
    </row>
    <row r="978" spans="15:18" ht="12.75" customHeight="1" x14ac:dyDescent="0.3">
      <c r="O978" s="28"/>
      <c r="P978" s="28"/>
      <c r="Q978" s="28"/>
      <c r="R978" s="28"/>
    </row>
    <row r="979" spans="15:18" ht="12.75" customHeight="1" x14ac:dyDescent="0.3">
      <c r="O979" s="28"/>
      <c r="P979" s="28"/>
      <c r="Q979" s="28"/>
      <c r="R979" s="28"/>
    </row>
    <row r="980" spans="15:18" ht="12.75" customHeight="1" x14ac:dyDescent="0.3">
      <c r="O980" s="28"/>
      <c r="P980" s="28"/>
      <c r="Q980" s="28"/>
      <c r="R980" s="28"/>
    </row>
    <row r="981" spans="15:18" ht="12.75" customHeight="1" x14ac:dyDescent="0.3">
      <c r="O981" s="28"/>
      <c r="P981" s="28"/>
      <c r="Q981" s="28"/>
      <c r="R981" s="28"/>
    </row>
    <row r="982" spans="15:18" ht="12.75" customHeight="1" x14ac:dyDescent="0.3">
      <c r="O982" s="28"/>
      <c r="P982" s="28"/>
      <c r="Q982" s="28"/>
      <c r="R982" s="28"/>
    </row>
    <row r="983" spans="15:18" ht="12.75" customHeight="1" x14ac:dyDescent="0.3">
      <c r="O983" s="28"/>
      <c r="P983" s="28"/>
      <c r="Q983" s="28"/>
      <c r="R983" s="28"/>
    </row>
    <row r="984" spans="15:18" ht="12.75" customHeight="1" x14ac:dyDescent="0.3">
      <c r="O984" s="28"/>
      <c r="P984" s="28"/>
      <c r="Q984" s="28"/>
      <c r="R984" s="28"/>
    </row>
    <row r="985" spans="15:18" ht="12.75" customHeight="1" x14ac:dyDescent="0.3">
      <c r="O985" s="28"/>
      <c r="P985" s="28"/>
      <c r="Q985" s="28"/>
      <c r="R985" s="28"/>
    </row>
    <row r="986" spans="15:18" ht="12.75" customHeight="1" x14ac:dyDescent="0.3">
      <c r="O986" s="28"/>
      <c r="P986" s="28"/>
      <c r="Q986" s="28"/>
      <c r="R986" s="28"/>
    </row>
    <row r="987" spans="15:18" ht="12.75" customHeight="1" x14ac:dyDescent="0.3">
      <c r="O987" s="28"/>
      <c r="P987" s="28"/>
      <c r="Q987" s="28"/>
      <c r="R987" s="28"/>
    </row>
    <row r="988" spans="15:18" ht="12.75" customHeight="1" x14ac:dyDescent="0.3">
      <c r="O988" s="28"/>
      <c r="P988" s="28"/>
      <c r="Q988" s="28"/>
      <c r="R988" s="28"/>
    </row>
    <row r="989" spans="15:18" ht="12.75" customHeight="1" x14ac:dyDescent="0.3">
      <c r="O989" s="28"/>
      <c r="P989" s="28"/>
      <c r="Q989" s="28"/>
      <c r="R989" s="28"/>
    </row>
    <row r="990" spans="15:18" ht="12.75" customHeight="1" x14ac:dyDescent="0.3">
      <c r="O990" s="28"/>
      <c r="P990" s="28"/>
      <c r="Q990" s="28"/>
      <c r="R990" s="28"/>
    </row>
    <row r="991" spans="15:18" ht="12.75" customHeight="1" x14ac:dyDescent="0.3">
      <c r="O991" s="28"/>
      <c r="P991" s="28"/>
      <c r="Q991" s="28"/>
      <c r="R991" s="28"/>
    </row>
    <row r="992" spans="15:18" ht="12.75" customHeight="1" x14ac:dyDescent="0.3">
      <c r="O992" s="28"/>
      <c r="P992" s="28"/>
      <c r="Q992" s="28"/>
      <c r="R992" s="28"/>
    </row>
    <row r="993" spans="15:18" ht="12.75" customHeight="1" x14ac:dyDescent="0.3">
      <c r="O993" s="28"/>
      <c r="P993" s="28"/>
      <c r="Q993" s="28"/>
      <c r="R993" s="28"/>
    </row>
    <row r="994" spans="15:18" ht="12.75" customHeight="1" x14ac:dyDescent="0.3">
      <c r="O994" s="28"/>
      <c r="P994" s="28"/>
      <c r="Q994" s="28"/>
      <c r="R994" s="28"/>
    </row>
    <row r="995" spans="15:18" ht="12.75" customHeight="1" x14ac:dyDescent="0.3">
      <c r="O995" s="28"/>
      <c r="P995" s="28"/>
      <c r="Q995" s="28"/>
      <c r="R995" s="28"/>
    </row>
    <row r="996" spans="15:18" ht="12.75" customHeight="1" x14ac:dyDescent="0.3">
      <c r="O996" s="28"/>
      <c r="P996" s="28"/>
      <c r="Q996" s="28"/>
      <c r="R996" s="28"/>
    </row>
  </sheetData>
  <mergeCells count="11">
    <mergeCell ref="A67:B67"/>
    <mergeCell ref="A69:B69"/>
    <mergeCell ref="A72:B72"/>
    <mergeCell ref="A73:B73"/>
    <mergeCell ref="A2:D2"/>
    <mergeCell ref="A66:B66"/>
    <mergeCell ref="F2:I2"/>
    <mergeCell ref="C41:D41"/>
    <mergeCell ref="G41:I41"/>
    <mergeCell ref="A62:B62"/>
    <mergeCell ref="A63:B63"/>
  </mergeCells>
  <pageMargins left="0.25" right="0.25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 x14ac:dyDescent="0.3"/>
  <cols>
    <col min="1" max="1" width="41.44140625" customWidth="1"/>
    <col min="2" max="26" width="10.6640625" customWidth="1"/>
  </cols>
  <sheetData>
    <row r="1" spans="1:8" ht="13.5" customHeight="1" x14ac:dyDescent="0.3">
      <c r="A1" s="178" t="s">
        <v>0</v>
      </c>
      <c r="B1" s="179"/>
      <c r="C1" s="145"/>
      <c r="D1" s="145"/>
      <c r="E1" s="146"/>
      <c r="F1" s="145"/>
      <c r="G1" s="145"/>
      <c r="H1" s="146"/>
    </row>
    <row r="2" spans="1:8" ht="23.25" customHeight="1" x14ac:dyDescent="0.3">
      <c r="A2" s="180" t="s">
        <v>78</v>
      </c>
      <c r="B2" s="169"/>
      <c r="C2" s="144"/>
    </row>
    <row r="3" spans="1:8" ht="13.5" customHeight="1" x14ac:dyDescent="0.3">
      <c r="A3" s="53" t="s">
        <v>3</v>
      </c>
      <c r="B3" s="147">
        <v>2023</v>
      </c>
      <c r="C3" s="148"/>
      <c r="D3" s="148"/>
    </row>
    <row r="4" spans="1:8" ht="13.5" customHeight="1" x14ac:dyDescent="0.3">
      <c r="A4" s="19" t="s">
        <v>5</v>
      </c>
      <c r="B4" s="149"/>
      <c r="C4" s="148"/>
      <c r="D4" s="148"/>
    </row>
    <row r="5" spans="1:8" ht="13.5" customHeight="1" x14ac:dyDescent="0.3">
      <c r="A5" s="29" t="s">
        <v>6</v>
      </c>
      <c r="B5" s="150">
        <v>151900</v>
      </c>
      <c r="C5" s="148"/>
      <c r="D5" s="148"/>
    </row>
    <row r="6" spans="1:8" ht="13.5" customHeight="1" x14ac:dyDescent="0.3">
      <c r="A6" s="29" t="s">
        <v>7</v>
      </c>
      <c r="B6" s="150">
        <v>18350</v>
      </c>
      <c r="C6" s="148"/>
      <c r="D6" s="148"/>
    </row>
    <row r="7" spans="1:8" ht="13.5" customHeight="1" x14ac:dyDescent="0.3">
      <c r="A7" s="29" t="s">
        <v>8</v>
      </c>
      <c r="B7" s="150">
        <v>6011.85</v>
      </c>
      <c r="C7" s="148"/>
      <c r="D7" s="148"/>
    </row>
    <row r="8" spans="1:8" ht="13.5" customHeight="1" x14ac:dyDescent="0.3">
      <c r="A8" s="29" t="s">
        <v>9</v>
      </c>
      <c r="B8" s="150">
        <v>0</v>
      </c>
      <c r="C8" s="148"/>
      <c r="D8" s="148"/>
    </row>
    <row r="9" spans="1:8" ht="13.5" customHeight="1" x14ac:dyDescent="0.3">
      <c r="A9" s="29" t="s">
        <v>79</v>
      </c>
      <c r="B9" s="150">
        <v>0</v>
      </c>
      <c r="C9" s="148"/>
      <c r="D9" s="148"/>
    </row>
    <row r="10" spans="1:8" ht="13.5" customHeight="1" x14ac:dyDescent="0.3">
      <c r="A10" s="29" t="s">
        <v>12</v>
      </c>
      <c r="B10" s="150">
        <v>44908.22</v>
      </c>
      <c r="C10" s="148"/>
      <c r="D10" s="148"/>
    </row>
    <row r="11" spans="1:8" ht="13.5" customHeight="1" x14ac:dyDescent="0.3">
      <c r="A11" s="29" t="s">
        <v>80</v>
      </c>
      <c r="B11" s="150">
        <f>25000+16353</f>
        <v>41353</v>
      </c>
      <c r="C11" s="148"/>
      <c r="D11" s="148"/>
    </row>
    <row r="12" spans="1:8" ht="13.5" customHeight="1" x14ac:dyDescent="0.3">
      <c r="A12" s="29" t="s">
        <v>14</v>
      </c>
      <c r="B12" s="150">
        <v>3333.5</v>
      </c>
      <c r="C12" s="148"/>
      <c r="D12" s="148"/>
    </row>
    <row r="13" spans="1:8" ht="13.5" customHeight="1" x14ac:dyDescent="0.3">
      <c r="A13" s="29" t="s">
        <v>15</v>
      </c>
      <c r="B13" s="150">
        <v>53118</v>
      </c>
      <c r="C13" s="148"/>
      <c r="D13" s="148"/>
    </row>
    <row r="14" spans="1:8" ht="13.5" customHeight="1" x14ac:dyDescent="0.3">
      <c r="A14" s="29"/>
      <c r="B14" s="150"/>
      <c r="C14" s="148"/>
      <c r="D14" s="148"/>
    </row>
    <row r="15" spans="1:8" ht="13.5" customHeight="1" x14ac:dyDescent="0.3">
      <c r="A15" s="29" t="s">
        <v>16</v>
      </c>
      <c r="B15" s="150">
        <v>61265.11</v>
      </c>
      <c r="C15" s="148"/>
      <c r="D15" s="148"/>
    </row>
    <row r="16" spans="1:8" ht="13.5" customHeight="1" x14ac:dyDescent="0.3">
      <c r="A16" s="29" t="s">
        <v>18</v>
      </c>
      <c r="B16" s="150">
        <v>25000</v>
      </c>
      <c r="C16" s="148"/>
      <c r="D16" s="148"/>
    </row>
    <row r="17" spans="1:4" ht="13.5" customHeight="1" x14ac:dyDescent="0.3">
      <c r="A17" s="29"/>
      <c r="B17" s="150"/>
      <c r="C17" s="148"/>
      <c r="D17" s="148"/>
    </row>
    <row r="18" spans="1:4" ht="13.5" customHeight="1" x14ac:dyDescent="0.3">
      <c r="A18" s="29" t="s">
        <v>20</v>
      </c>
      <c r="B18" s="150">
        <v>23000</v>
      </c>
      <c r="C18" s="148"/>
      <c r="D18" s="148"/>
    </row>
    <row r="19" spans="1:4" ht="13.5" customHeight="1" x14ac:dyDescent="0.3">
      <c r="A19" s="29" t="s">
        <v>22</v>
      </c>
      <c r="B19" s="150">
        <v>0</v>
      </c>
      <c r="C19" s="148"/>
      <c r="D19" s="148"/>
    </row>
    <row r="20" spans="1:4" ht="13.5" customHeight="1" x14ac:dyDescent="0.3">
      <c r="A20" s="29" t="s">
        <v>81</v>
      </c>
      <c r="B20" s="150"/>
      <c r="C20" s="148"/>
      <c r="D20" s="148"/>
    </row>
    <row r="21" spans="1:4" ht="13.5" customHeight="1" x14ac:dyDescent="0.3">
      <c r="A21" s="29" t="s">
        <v>23</v>
      </c>
      <c r="B21" s="150">
        <f>23+3059+39779</f>
        <v>42861</v>
      </c>
      <c r="C21" s="148"/>
      <c r="D21" s="148"/>
    </row>
    <row r="22" spans="1:4" ht="13.5" customHeight="1" x14ac:dyDescent="0.3">
      <c r="A22" s="29" t="s">
        <v>24</v>
      </c>
      <c r="B22" s="74"/>
      <c r="C22" s="148"/>
      <c r="D22" s="148"/>
    </row>
    <row r="23" spans="1:4" ht="13.5" customHeight="1" x14ac:dyDescent="0.3">
      <c r="A23" s="43" t="s">
        <v>26</v>
      </c>
      <c r="B23" s="44">
        <f>SUM(B5:B22)</f>
        <v>471100.68</v>
      </c>
      <c r="C23" s="148"/>
      <c r="D23" s="148"/>
    </row>
    <row r="24" spans="1:4" ht="13.5" customHeight="1" x14ac:dyDescent="0.3">
      <c r="A24" s="29"/>
      <c r="B24" s="150"/>
      <c r="C24" s="148"/>
      <c r="D24" s="148"/>
    </row>
    <row r="25" spans="1:4" ht="13.5" customHeight="1" x14ac:dyDescent="0.3">
      <c r="A25" s="53" t="s">
        <v>27</v>
      </c>
      <c r="B25" s="151"/>
      <c r="C25" s="148"/>
      <c r="D25" s="148"/>
    </row>
    <row r="26" spans="1:4" ht="13.5" customHeight="1" x14ac:dyDescent="0.3">
      <c r="A26" s="29" t="s">
        <v>28</v>
      </c>
      <c r="B26" s="150">
        <v>3600</v>
      </c>
      <c r="C26" s="148"/>
      <c r="D26" s="148"/>
    </row>
    <row r="27" spans="1:4" ht="13.5" customHeight="1" x14ac:dyDescent="0.3">
      <c r="A27" s="29" t="s">
        <v>29</v>
      </c>
      <c r="B27" s="150">
        <v>5734</v>
      </c>
      <c r="C27" s="148"/>
      <c r="D27" s="148"/>
    </row>
    <row r="28" spans="1:4" ht="13.5" customHeight="1" x14ac:dyDescent="0.3">
      <c r="A28" s="29" t="s">
        <v>31</v>
      </c>
      <c r="B28" s="150">
        <v>20000</v>
      </c>
      <c r="C28" s="148"/>
      <c r="D28" s="148"/>
    </row>
    <row r="29" spans="1:4" ht="13.5" customHeight="1" x14ac:dyDescent="0.3">
      <c r="A29" s="29" t="s">
        <v>33</v>
      </c>
      <c r="B29" s="150">
        <v>4088</v>
      </c>
      <c r="C29" s="148"/>
      <c r="D29" s="148"/>
    </row>
    <row r="30" spans="1:4" ht="13.5" customHeight="1" x14ac:dyDescent="0.3">
      <c r="A30" s="29" t="s">
        <v>34</v>
      </c>
      <c r="B30" s="150">
        <f>18512.58+38628.19</f>
        <v>57140.770000000004</v>
      </c>
      <c r="C30" s="148"/>
      <c r="D30" s="148"/>
    </row>
    <row r="31" spans="1:4" ht="13.5" customHeight="1" x14ac:dyDescent="0.3">
      <c r="A31" s="29" t="s">
        <v>36</v>
      </c>
      <c r="B31" s="150">
        <v>12445</v>
      </c>
      <c r="C31" s="148"/>
      <c r="D31" s="148"/>
    </row>
    <row r="32" spans="1:4" ht="13.5" customHeight="1" x14ac:dyDescent="0.3">
      <c r="A32" s="29" t="s">
        <v>37</v>
      </c>
      <c r="B32" s="150">
        <v>30477.55</v>
      </c>
      <c r="C32" s="148"/>
      <c r="D32" s="148"/>
    </row>
    <row r="33" spans="1:4" ht="13.5" customHeight="1" x14ac:dyDescent="0.3">
      <c r="A33" s="29" t="s">
        <v>39</v>
      </c>
      <c r="B33" s="150">
        <v>5846</v>
      </c>
      <c r="C33" s="148"/>
      <c r="D33" s="148"/>
    </row>
    <row r="34" spans="1:4" ht="13.5" customHeight="1" x14ac:dyDescent="0.3">
      <c r="A34" s="29" t="s">
        <v>38</v>
      </c>
      <c r="B34" s="150">
        <v>18018</v>
      </c>
      <c r="C34" s="148"/>
      <c r="D34" s="148"/>
    </row>
    <row r="35" spans="1:4" ht="13.5" customHeight="1" x14ac:dyDescent="0.3">
      <c r="A35" s="29" t="s">
        <v>41</v>
      </c>
      <c r="B35" s="150">
        <f>3830.4+2415+6522.41</f>
        <v>12767.81</v>
      </c>
      <c r="C35" s="148"/>
      <c r="D35" s="148"/>
    </row>
    <row r="36" spans="1:4" ht="13.5" customHeight="1" x14ac:dyDescent="0.3">
      <c r="A36" s="29" t="s">
        <v>45</v>
      </c>
      <c r="B36" s="150">
        <v>2341</v>
      </c>
      <c r="C36" s="148"/>
      <c r="D36" s="148"/>
    </row>
    <row r="37" spans="1:4" ht="13.5" customHeight="1" x14ac:dyDescent="0.3">
      <c r="A37" s="43" t="s">
        <v>46</v>
      </c>
      <c r="B37" s="63">
        <f>SUM(B26:B36)</f>
        <v>172458.13</v>
      </c>
      <c r="C37" s="148"/>
      <c r="D37" s="148"/>
    </row>
    <row r="38" spans="1:4" ht="13.5" customHeight="1" x14ac:dyDescent="0.3">
      <c r="A38" s="68"/>
      <c r="B38" s="69"/>
      <c r="C38" s="148"/>
      <c r="D38" s="148"/>
    </row>
    <row r="39" spans="1:4" ht="13.5" customHeight="1" x14ac:dyDescent="0.3">
      <c r="A39" s="73" t="s">
        <v>47</v>
      </c>
      <c r="B39" s="74">
        <f>+B23-B37</f>
        <v>298642.55</v>
      </c>
      <c r="C39" s="152"/>
      <c r="D39" s="148"/>
    </row>
    <row r="40" spans="1:4" ht="13.5" customHeight="1" x14ac:dyDescent="0.3">
      <c r="A40" s="79"/>
      <c r="B40" s="80"/>
      <c r="C40" s="153"/>
    </row>
    <row r="41" spans="1:4" ht="13.5" customHeight="1" x14ac:dyDescent="0.3">
      <c r="A41" s="14" t="s">
        <v>48</v>
      </c>
      <c r="B41" s="154"/>
    </row>
    <row r="42" spans="1:4" ht="13.5" customHeight="1" x14ac:dyDescent="0.3">
      <c r="A42" s="29"/>
      <c r="B42" s="155"/>
    </row>
    <row r="43" spans="1:4" ht="13.5" customHeight="1" x14ac:dyDescent="0.3">
      <c r="A43" s="90" t="s">
        <v>51</v>
      </c>
      <c r="B43" s="92"/>
    </row>
    <row r="44" spans="1:4" ht="13.5" customHeight="1" x14ac:dyDescent="0.3">
      <c r="A44" s="29" t="s">
        <v>52</v>
      </c>
      <c r="B44" s="93">
        <v>1500</v>
      </c>
    </row>
    <row r="45" spans="1:4" ht="13.5" customHeight="1" x14ac:dyDescent="0.3">
      <c r="A45" s="29" t="s">
        <v>57</v>
      </c>
      <c r="B45" s="93">
        <v>16225</v>
      </c>
    </row>
    <row r="46" spans="1:4" ht="13.5" customHeight="1" x14ac:dyDescent="0.3">
      <c r="A46" s="90" t="s">
        <v>59</v>
      </c>
      <c r="B46" s="95"/>
    </row>
    <row r="47" spans="1:4" ht="13.5" customHeight="1" x14ac:dyDescent="0.3">
      <c r="A47" s="29" t="s">
        <v>82</v>
      </c>
      <c r="B47" s="95">
        <v>12286</v>
      </c>
    </row>
    <row r="48" spans="1:4" ht="13.5" customHeight="1" x14ac:dyDescent="0.3">
      <c r="A48" s="29" t="s">
        <v>83</v>
      </c>
      <c r="B48" s="95">
        <v>36506</v>
      </c>
    </row>
    <row r="49" spans="1:2" ht="13.5" customHeight="1" x14ac:dyDescent="0.3">
      <c r="A49" s="29" t="s">
        <v>84</v>
      </c>
      <c r="B49" s="95">
        <v>999.5</v>
      </c>
    </row>
    <row r="50" spans="1:2" ht="13.5" customHeight="1" x14ac:dyDescent="0.3">
      <c r="A50" s="29" t="s">
        <v>85</v>
      </c>
      <c r="B50" s="95">
        <v>1800</v>
      </c>
    </row>
    <row r="51" spans="1:2" ht="13.5" customHeight="1" x14ac:dyDescent="0.3">
      <c r="A51" s="29" t="s">
        <v>86</v>
      </c>
      <c r="B51" s="102">
        <v>62057</v>
      </c>
    </row>
    <row r="52" spans="1:2" ht="13.5" customHeight="1" x14ac:dyDescent="0.3">
      <c r="A52" s="29" t="s">
        <v>87</v>
      </c>
      <c r="B52" s="100">
        <v>4156</v>
      </c>
    </row>
    <row r="53" spans="1:2" ht="13.5" customHeight="1" x14ac:dyDescent="0.3">
      <c r="A53" s="43" t="s">
        <v>65</v>
      </c>
      <c r="B53" s="156">
        <f>SUM(B42:B52)</f>
        <v>135529.5</v>
      </c>
    </row>
    <row r="54" spans="1:2" ht="13.5" customHeight="1" x14ac:dyDescent="0.3">
      <c r="A54" s="78"/>
      <c r="B54" s="78"/>
    </row>
    <row r="55" spans="1:2" ht="13.5" customHeight="1" x14ac:dyDescent="0.3">
      <c r="A55" s="108" t="s">
        <v>66</v>
      </c>
      <c r="B55" s="110">
        <f>+B39-B53</f>
        <v>163113.04999999999</v>
      </c>
    </row>
    <row r="56" spans="1:2" ht="13.5" customHeight="1" x14ac:dyDescent="0.3"/>
    <row r="57" spans="1:2" ht="13.5" customHeight="1" x14ac:dyDescent="0.3"/>
    <row r="58" spans="1:2" ht="13.5" customHeight="1" x14ac:dyDescent="0.3"/>
    <row r="59" spans="1:2" ht="13.5" customHeight="1" x14ac:dyDescent="0.3"/>
    <row r="60" spans="1:2" ht="13.5" customHeight="1" x14ac:dyDescent="0.3"/>
    <row r="61" spans="1:2" ht="13.5" customHeight="1" x14ac:dyDescent="0.3"/>
    <row r="62" spans="1:2" ht="13.5" customHeight="1" x14ac:dyDescent="0.3"/>
    <row r="63" spans="1:2" ht="13.5" customHeight="1" x14ac:dyDescent="0.3"/>
    <row r="64" spans="1:2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2">
    <mergeCell ref="A1:B1"/>
    <mergeCell ref="A2:B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Regnskap og budsjett</vt:lpstr>
      <vt:lpstr>Ark1</vt:lpstr>
      <vt:lpstr>Logo SJS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Meling Hultin</dc:creator>
  <cp:lastModifiedBy>Lars Meling Hultin</cp:lastModifiedBy>
  <dcterms:created xsi:type="dcterms:W3CDTF">2002-02-02T07:50:21Z</dcterms:created>
  <dcterms:modified xsi:type="dcterms:W3CDTF">2025-02-09T15:56:51Z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Smedvig asa</vt:lpwstr>
  </property>
  <property fmtid="{D5CDD505-2E9C-101B-9397-08002B2CF9AE}" pid="4" name="ContentTypeId">
    <vt:lpwstr>0x010100895DA9698D5F864B955FBE75172BCFFA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MSIP_Label_98335434-1b48-487a-a24a-a853eb7bd7b5_Enabled">
    <vt:lpwstr>true</vt:lpwstr>
  </property>
  <property fmtid="{D5CDD505-2E9C-101B-9397-08002B2CF9AE}" pid="11" name="MSIP_Label_98335434-1b48-487a-a24a-a853eb7bd7b5_SetDate">
    <vt:lpwstr>2022-01-25T05:16:23Z</vt:lpwstr>
  </property>
  <property fmtid="{D5CDD505-2E9C-101B-9397-08002B2CF9AE}" pid="12" name="MSIP_Label_98335434-1b48-487a-a24a-a853eb7bd7b5_Method">
    <vt:lpwstr>Privileged</vt:lpwstr>
  </property>
  <property fmtid="{D5CDD505-2E9C-101B-9397-08002B2CF9AE}" pid="13" name="MSIP_Label_98335434-1b48-487a-a24a-a853eb7bd7b5_Name">
    <vt:lpwstr>98335434-1b48-487a-a24a-a853eb7bd7b5</vt:lpwstr>
  </property>
  <property fmtid="{D5CDD505-2E9C-101B-9397-08002B2CF9AE}" pid="14" name="MSIP_Label_98335434-1b48-487a-a24a-a853eb7bd7b5_SiteId">
    <vt:lpwstr>aa041025-ad66-491f-b117-929458960abd</vt:lpwstr>
  </property>
  <property fmtid="{D5CDD505-2E9C-101B-9397-08002B2CF9AE}" pid="15" name="MSIP_Label_98335434-1b48-487a-a24a-a853eb7bd7b5_ActionId">
    <vt:lpwstr>1875f1a1-e3e3-4f0e-8a8e-6cad1f577e10</vt:lpwstr>
  </property>
  <property fmtid="{D5CDD505-2E9C-101B-9397-08002B2CF9AE}" pid="16" name="MSIP_Label_98335434-1b48-487a-a24a-a853eb7bd7b5_ContentBits">
    <vt:lpwstr>0</vt:lpwstr>
  </property>
</Properties>
</file>